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263" documentId="8_{377CF50F-D5E2-4A99-B788-2D19CB604C14}" xr6:coauthVersionLast="46" xr6:coauthVersionMax="46" xr10:uidLastSave="{8E809CA5-BE4D-4633-84BC-037B6B906ED0}"/>
  <bookViews>
    <workbookView xWindow="-120" yWindow="-120" windowWidth="29040" windowHeight="15840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  <sheet name="A.8.7" sheetId="11" r:id="rId8"/>
  </sheets>
  <definedNames>
    <definedName name="_xlnm.Print_Area" localSheetId="1">'A.8.1'!$A$1:$J$13</definedName>
    <definedName name="_xlnm.Print_Area" localSheetId="2">'A.8.2'!$A$1:$K$14</definedName>
    <definedName name="_xlnm.Print_Area" localSheetId="3">'A.8.3'!$A$1:$L$19</definedName>
    <definedName name="_xlnm.Print_Area" localSheetId="4">'A.8.4'!$A$1:$K$20</definedName>
    <definedName name="_xlnm.Print_Area" localSheetId="5">'A.8.5'!$A$1:$G$12</definedName>
    <definedName name="_xlnm.Print_Area" localSheetId="6">'A.8.6'!$A$1:$I$18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0" l="1"/>
  <c r="B10" i="10"/>
  <c r="B9" i="10"/>
  <c r="B7" i="11"/>
  <c r="E7" i="11" s="1"/>
  <c r="F7" i="11"/>
  <c r="I7" i="11"/>
  <c r="B8" i="11"/>
  <c r="E8" i="11"/>
  <c r="F8" i="11"/>
  <c r="I8" i="11"/>
  <c r="B9" i="11"/>
  <c r="E9" i="11"/>
  <c r="F9" i="11"/>
  <c r="I9" i="11"/>
  <c r="B10" i="11"/>
  <c r="E10" i="11"/>
  <c r="F10" i="11"/>
  <c r="I10" i="11"/>
  <c r="B11" i="11"/>
  <c r="C11" i="11"/>
  <c r="E11" i="11" s="1"/>
  <c r="D11" i="11"/>
  <c r="G11" i="11"/>
  <c r="F11" i="11" s="1"/>
  <c r="H11" i="11"/>
  <c r="B12" i="11"/>
  <c r="E12" i="11"/>
  <c r="F12" i="11"/>
  <c r="I12" i="11"/>
  <c r="B13" i="11"/>
  <c r="E13" i="11"/>
  <c r="F13" i="11"/>
  <c r="I13" i="11"/>
  <c r="C14" i="11"/>
  <c r="B14" i="11" s="1"/>
  <c r="D14" i="11"/>
  <c r="G14" i="11"/>
  <c r="F14" i="11" s="1"/>
  <c r="H14" i="11"/>
  <c r="I11" i="11" l="1"/>
  <c r="I14" i="11"/>
  <c r="E14" i="11"/>
  <c r="F8" i="8"/>
  <c r="F7" i="8"/>
  <c r="B12" i="2" l="1"/>
  <c r="K15" i="3" l="1"/>
  <c r="J15" i="3"/>
  <c r="I15" i="3"/>
  <c r="H15" i="3"/>
  <c r="G15" i="3"/>
  <c r="D15" i="3"/>
  <c r="H14" i="7" l="1"/>
  <c r="G14" i="7"/>
  <c r="E14" i="7"/>
  <c r="D14" i="7"/>
  <c r="E13" i="9" l="1"/>
  <c r="D13" i="9"/>
  <c r="B13" i="9"/>
  <c r="C13" i="9"/>
  <c r="D10" i="8"/>
  <c r="C10" i="8"/>
  <c r="F15" i="3" l="1"/>
  <c r="C15" i="3"/>
  <c r="F14" i="7"/>
  <c r="F11" i="2"/>
  <c r="C11" i="2"/>
  <c r="F10" i="6"/>
  <c r="C10" i="6"/>
  <c r="D11" i="6"/>
  <c r="E11" i="6"/>
  <c r="G11" i="6"/>
  <c r="H11" i="6"/>
  <c r="B11" i="2" l="1"/>
  <c r="C14" i="7"/>
  <c r="B14" i="7" s="1"/>
  <c r="B10" i="6"/>
  <c r="B15" i="3"/>
  <c r="B11" i="9" l="1"/>
  <c r="B14" i="9" s="1"/>
  <c r="C11" i="9"/>
  <c r="F12" i="3" l="1"/>
  <c r="C12" i="3" l="1"/>
  <c r="B12" i="3" l="1"/>
  <c r="F11" i="7"/>
  <c r="C11" i="7"/>
  <c r="B11" i="7" l="1"/>
  <c r="C9" i="10" l="1"/>
  <c r="C8" i="10"/>
  <c r="C7" i="10"/>
  <c r="C6" i="10"/>
  <c r="C5" i="10"/>
  <c r="C4" i="10"/>
  <c r="D12" i="7" l="1"/>
  <c r="E10" i="8" l="1"/>
  <c r="B8" i="10" l="1"/>
  <c r="B7" i="10"/>
  <c r="B6" i="10"/>
  <c r="B5" i="10"/>
  <c r="B4" i="10"/>
  <c r="C14" i="9"/>
  <c r="D11" i="9"/>
  <c r="D14" i="9" s="1"/>
  <c r="E11" i="9"/>
  <c r="E14" i="9" s="1"/>
  <c r="B10" i="8"/>
  <c r="C9" i="3"/>
  <c r="F9" i="3"/>
  <c r="C10" i="3"/>
  <c r="F10" i="3"/>
  <c r="C11" i="3"/>
  <c r="F11" i="3"/>
  <c r="D13" i="3"/>
  <c r="D16" i="3" s="1"/>
  <c r="E13" i="3"/>
  <c r="E16" i="3" s="1"/>
  <c r="G13" i="3"/>
  <c r="G16" i="3" s="1"/>
  <c r="H13" i="3"/>
  <c r="H16" i="3" s="1"/>
  <c r="I13" i="3"/>
  <c r="I16" i="3" s="1"/>
  <c r="J13" i="3"/>
  <c r="J16" i="3" s="1"/>
  <c r="K13" i="3"/>
  <c r="K16" i="3" s="1"/>
  <c r="C14" i="3"/>
  <c r="F14" i="3"/>
  <c r="C8" i="7"/>
  <c r="F8" i="7"/>
  <c r="C9" i="7"/>
  <c r="F9" i="7"/>
  <c r="C10" i="7"/>
  <c r="F10" i="7"/>
  <c r="D15" i="7"/>
  <c r="E12" i="7"/>
  <c r="E15" i="7" s="1"/>
  <c r="G12" i="7"/>
  <c r="G15" i="7" s="1"/>
  <c r="H12" i="7"/>
  <c r="H15" i="7" s="1"/>
  <c r="C13" i="7"/>
  <c r="F13" i="7"/>
  <c r="C9" i="2"/>
  <c r="F9" i="2"/>
  <c r="C10" i="2"/>
  <c r="F10" i="2"/>
  <c r="D12" i="2"/>
  <c r="E12" i="2"/>
  <c r="G12" i="2"/>
  <c r="H12" i="2"/>
  <c r="I12" i="2"/>
  <c r="J12" i="2"/>
  <c r="K12" i="2"/>
  <c r="C8" i="6"/>
  <c r="F8" i="6"/>
  <c r="F11" i="6" s="1"/>
  <c r="C9" i="6"/>
  <c r="F9" i="6"/>
  <c r="C11" i="6" l="1"/>
  <c r="F12" i="7"/>
  <c r="F15" i="7" s="1"/>
  <c r="C12" i="2"/>
  <c r="C12" i="7"/>
  <c r="B10" i="2"/>
  <c r="C13" i="3"/>
  <c r="C16" i="3" s="1"/>
  <c r="B9" i="2"/>
  <c r="B8" i="7"/>
  <c r="B9" i="6"/>
  <c r="B13" i="7"/>
  <c r="B10" i="7"/>
  <c r="B11" i="3"/>
  <c r="B9" i="3"/>
  <c r="B14" i="3"/>
  <c r="B10" i="3"/>
  <c r="C15" i="7"/>
  <c r="B9" i="7"/>
  <c r="F12" i="2"/>
  <c r="F13" i="3"/>
  <c r="F16" i="3" s="1"/>
  <c r="B8" i="6"/>
  <c r="B11" i="6" l="1"/>
  <c r="B12" i="7"/>
  <c r="B15" i="7" s="1"/>
  <c r="B13" i="3"/>
  <c r="B16" i="3" l="1"/>
</calcChain>
</file>

<file path=xl/sharedStrings.xml><?xml version="1.0" encoding="utf-8"?>
<sst xmlns="http://schemas.openxmlformats.org/spreadsheetml/2006/main" count="189" uniqueCount="80">
  <si>
    <t>A.8 FoU-statistikk instituttsektoren 2019</t>
  </si>
  <si>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</si>
  <si>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</si>
  <si>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</si>
  <si>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</si>
  <si>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</si>
  <si>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</si>
  <si>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</si>
  <si>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</si>
  <si>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</si>
  <si>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Sist oppdatert 24.11.2020</t>
  </si>
  <si>
    <t>Tabell A.8.1</t>
  </si>
  <si>
    <t>Totale FoU-utgifter i instituttsektoren etter utgiftstype, fordelt på offentlig rettede og næringslivsrettede institutter i 2019. Mill. kr.</t>
  </si>
  <si>
    <t xml:space="preserve">
</t>
  </si>
  <si>
    <t>Driftsutgifter</t>
  </si>
  <si>
    <t>Kapitalutgifter</t>
  </si>
  <si>
    <t>Totalt</t>
  </si>
  <si>
    <t>Lønn</t>
  </si>
  <si>
    <t>Annen drift</t>
  </si>
  <si>
    <t>Utstyr og</t>
  </si>
  <si>
    <t>Bygg og anlegg</t>
  </si>
  <si>
    <t>Type</t>
  </si>
  <si>
    <t>instrumenter</t>
  </si>
  <si>
    <t>Næringslivsrettede institutter</t>
  </si>
  <si>
    <t>Offentlig rettede institutter</t>
  </si>
  <si>
    <r>
      <t>Herav: Helseforetak uten universitetssykehusfunksjoner m.m.</t>
    </r>
    <r>
      <rPr>
        <vertAlign val="superscript"/>
        <sz val="10"/>
        <rFont val="Arial"/>
        <family val="2"/>
      </rPr>
      <t>1</t>
    </r>
  </si>
  <si>
    <t>Kilde: NIFU/FoU-statistikk</t>
  </si>
  <si>
    <r>
      <t>1</t>
    </r>
    <r>
      <rPr>
        <sz val="8"/>
        <rFont val="Arial"/>
        <family val="2"/>
      </rPr>
      <t xml:space="preserve"> Inkl. private, ideelle sykehus med driftsavtale med et regionalt helseforetak.</t>
    </r>
  </si>
  <si>
    <t>Tabell A.8.2</t>
  </si>
  <si>
    <t>Totale FoU-utgifter i instituttsektoren etter finansieringskilde, fordelt på offentlig rettede og næringslivsrettede institutter i 2019. Mill. kr.</t>
  </si>
  <si>
    <t xml:space="preserve">
Totalt</t>
  </si>
  <si>
    <t>Næringslivet</t>
  </si>
  <si>
    <t>Offentlige kilder</t>
  </si>
  <si>
    <t xml:space="preserve">
Andre</t>
  </si>
  <si>
    <t>Utland</t>
  </si>
  <si>
    <t xml:space="preserve">Industri 
</t>
  </si>
  <si>
    <t>Oljeselskaper</t>
  </si>
  <si>
    <t>Dep., fylker,
kommuner
og off. fond</t>
  </si>
  <si>
    <t>Forskningsråd</t>
  </si>
  <si>
    <t>Andre</t>
  </si>
  <si>
    <t>Herav: EU-</t>
  </si>
  <si>
    <t xml:space="preserve">og øvrig </t>
  </si>
  <si>
    <t>kommuner</t>
  </si>
  <si>
    <t>kommisjonen</t>
  </si>
  <si>
    <t>næringsliv</t>
  </si>
  <si>
    <t>og off. fond</t>
  </si>
  <si>
    <t>..</t>
  </si>
  <si>
    <t>Tabell A.8.3</t>
  </si>
  <si>
    <t>Totale FoU-utgifter i instituttsektoren etter utgiftstype og gruppe av institutter i 2019. Mill. kr.</t>
  </si>
  <si>
    <t>Instituttgrupper</t>
  </si>
  <si>
    <t>Primærnæringsinstitutter</t>
  </si>
  <si>
    <t>Teknisk-industrielle institutter</t>
  </si>
  <si>
    <t>Miljøinstitutter</t>
  </si>
  <si>
    <t>Samfunnsvitenskapelige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</si>
  <si>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</si>
  <si>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r>
      <t>Andre institusjoner</t>
    </r>
    <r>
      <rPr>
        <vertAlign val="superscript"/>
        <sz val="10"/>
        <rFont val="Arial"/>
        <family val="2"/>
      </rPr>
      <t>2</t>
    </r>
  </si>
  <si>
    <r>
      <t>Herav: Helseforetak uten universitetssykehusfunksjoner m.m.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</si>
  <si>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forskningsinstitutter som er underlagt Retningslinjer for statlig grunnfinansiering av forskningsinstitutter og forskningskonsern.</t>
    </r>
  </si>
  <si>
    <r>
      <t xml:space="preserve">2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grunnfinansiering av forskningsinstitutter og forskningskonsern, og andre institusjoner med FoU-virksomhet.</t>
    </r>
  </si>
  <si>
    <r>
      <t>3</t>
    </r>
    <r>
      <rPr>
        <sz val="8"/>
        <rFont val="Arial"/>
        <family val="2"/>
      </rPr>
      <t xml:space="preserve"> Inkl. private, ideelle sykehus med driftsavtale med et regionalt helseforetak.</t>
    </r>
  </si>
  <si>
    <t>Tabell A.8.4</t>
  </si>
  <si>
    <t>Totale FoU-utgifter i instituttsektoren etter finansieringskilde og gruppe av institutter i 2019. Mill. kr.</t>
  </si>
  <si>
    <t xml:space="preserve">Dep., fylker,
</t>
  </si>
  <si>
    <t>Tabell A.8.5</t>
  </si>
  <si>
    <t>FoU-personale og FoU-årsverk i instituttsektoren fordelt på offentlig rettede og næringslivsrettede institutter i 2019.</t>
  </si>
  <si>
    <t>FoU-personale</t>
  </si>
  <si>
    <t>FoU-årsverk</t>
  </si>
  <si>
    <t>Forskere/faglig personale</t>
  </si>
  <si>
    <t>Tabell A.8.6</t>
  </si>
  <si>
    <t>FoU-personale og FoU-årsverk i instituttsektoren etter gruppe av institutter i 2019.</t>
  </si>
  <si>
    <t>Kilde: NIFU, FoU-statistikk</t>
  </si>
  <si>
    <t>Kvinneandel</t>
  </si>
  <si>
    <t>Menn</t>
  </si>
  <si>
    <t>Kvinner</t>
  </si>
  <si>
    <t>Forskere uten doktorgrad</t>
  </si>
  <si>
    <t>Forskere med doktorgrad</t>
  </si>
  <si>
    <t>Forskere/faglig personale i instituttsektoren etter kjønn og gruppe av institutter i 2019.</t>
  </si>
  <si>
    <t>Tabell A.8.7</t>
  </si>
  <si>
    <t>Sist oppdatert 28.05.2021</t>
  </si>
  <si>
    <t>A.8.7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</si>
</sst>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-* #,##0.0_-;\-* #,##0.0_-;_-* &quot;-&quot;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15">
    <xf numFmtId="0" fontId="0" fillId="0" borderId="0"/>
    <xf numFmtId="0" fontId="2" fillId="0" borderId="0"/>
    <xf numFmtId="0" fontId="3" fillId="0" borderId="0">
      <alignment horizontal="left"/>
    </xf>
    <xf numFmtId="0" fontId="4" fillId="0" borderId="1">
      <alignment horizontal="right" vertical="center"/>
    </xf>
    <xf numFmtId="0" fontId="5" fillId="0" borderId="2">
      <alignment vertical="center"/>
    </xf>
    <xf numFmtId="1" fontId="6" fillId="0" borderId="2"/>
    <xf numFmtId="0" fontId="7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5" fillId="0" borderId="0" applyNumberFormat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/>
    <xf numFmtId="0" fontId="11" fillId="0" borderId="0" xfId="0" applyFont="1" applyBorder="1"/>
    <xf numFmtId="0" fontId="0" fillId="0" borderId="0" xfId="0" applyBorder="1"/>
    <xf numFmtId="165" fontId="5" fillId="0" borderId="2" xfId="4" applyNumberFormat="1">
      <alignment vertical="center"/>
    </xf>
    <xf numFmtId="165" fontId="6" fillId="0" borderId="2" xfId="5" applyNumberFormat="1"/>
    <xf numFmtId="0" fontId="6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 applyProtection="1">
      <alignment vertical="top"/>
      <protection locked="0"/>
    </xf>
    <xf numFmtId="165" fontId="6" fillId="0" borderId="0" xfId="0" applyNumberFormat="1" applyFont="1" applyBorder="1"/>
    <xf numFmtId="0" fontId="12" fillId="0" borderId="0" xfId="7" applyFont="1"/>
    <xf numFmtId="0" fontId="0" fillId="0" borderId="0" xfId="0" applyBorder="1" applyAlignment="1">
      <alignment horizontal="center"/>
    </xf>
    <xf numFmtId="3" fontId="5" fillId="0" borderId="2" xfId="4" applyNumberFormat="1">
      <alignment vertical="center"/>
    </xf>
    <xf numFmtId="3" fontId="6" fillId="0" borderId="2" xfId="5" applyNumberFormat="1"/>
    <xf numFmtId="0" fontId="7" fillId="0" borderId="0" xfId="6" applyFont="1"/>
    <xf numFmtId="3" fontId="6" fillId="0" borderId="0" xfId="5" applyNumberFormat="1" applyFill="1" applyBorder="1"/>
    <xf numFmtId="3" fontId="5" fillId="0" borderId="0" xfId="4" applyNumberFormat="1" applyFill="1" applyBorder="1">
      <alignment vertical="center"/>
    </xf>
    <xf numFmtId="0" fontId="4" fillId="0" borderId="3" xfId="3" applyFont="1" applyBorder="1" applyAlignment="1">
      <alignment horizontal="right" vertical="top" wrapText="1"/>
    </xf>
    <xf numFmtId="3" fontId="5" fillId="0" borderId="0" xfId="4" applyNumberFormat="1" applyFont="1" applyFill="1" applyBorder="1">
      <alignment vertical="center"/>
    </xf>
    <xf numFmtId="3" fontId="0" fillId="0" borderId="0" xfId="0" applyNumberFormat="1"/>
    <xf numFmtId="0" fontId="14" fillId="0" borderId="0" xfId="0" applyFont="1" applyBorder="1"/>
    <xf numFmtId="0" fontId="3" fillId="0" borderId="0" xfId="2" quotePrefix="1" applyFont="1" applyAlignment="1">
      <alignment horizontal="left"/>
    </xf>
    <xf numFmtId="3" fontId="5" fillId="0" borderId="0" xfId="4" applyNumberFormat="1" applyBorder="1">
      <alignment vertical="center"/>
    </xf>
    <xf numFmtId="3" fontId="6" fillId="0" borderId="0" xfId="5" applyNumberFormat="1" applyBorder="1"/>
    <xf numFmtId="0" fontId="5" fillId="0" borderId="2" xfId="4" applyBorder="1">
      <alignment vertical="center"/>
    </xf>
    <xf numFmtId="0" fontId="5" fillId="0" borderId="2" xfId="4" applyFont="1" applyBorder="1">
      <alignment vertical="center"/>
    </xf>
    <xf numFmtId="1" fontId="6" fillId="0" borderId="2" xfId="5" applyFont="1" applyBorder="1"/>
    <xf numFmtId="1" fontId="6" fillId="0" borderId="2" xfId="5" applyBorder="1"/>
    <xf numFmtId="3" fontId="6" fillId="0" borderId="2" xfId="5" applyNumberFormat="1" applyBorder="1"/>
    <xf numFmtId="165" fontId="6" fillId="0" borderId="2" xfId="5" applyNumberFormat="1" applyFont="1" applyBorder="1"/>
    <xf numFmtId="165" fontId="6" fillId="0" borderId="2" xfId="5" applyNumberFormat="1" applyBorder="1"/>
    <xf numFmtId="165" fontId="5" fillId="0" borderId="0" xfId="4" applyNumberFormat="1" applyBorder="1">
      <alignment vertical="center"/>
    </xf>
    <xf numFmtId="165" fontId="6" fillId="0" borderId="0" xfId="5" applyNumberFormat="1" applyBorder="1"/>
    <xf numFmtId="165" fontId="0" fillId="0" borderId="0" xfId="0" applyNumberFormat="1" applyBorder="1"/>
    <xf numFmtId="0" fontId="4" fillId="0" borderId="3" xfId="3" applyFont="1" applyBorder="1" applyAlignment="1">
      <alignment horizontal="right" vertical="center" wrapText="1"/>
    </xf>
    <xf numFmtId="0" fontId="4" fillId="0" borderId="3" xfId="3" applyBorder="1" applyAlignment="1">
      <alignment horizontal="right" vertical="center" wrapText="1"/>
    </xf>
    <xf numFmtId="0" fontId="4" fillId="0" borderId="4" xfId="3" applyBorder="1" applyAlignment="1">
      <alignment horizontal="right" vertical="center" wrapText="1"/>
    </xf>
    <xf numFmtId="0" fontId="4" fillId="0" borderId="3" xfId="3" applyBorder="1" applyAlignment="1">
      <alignment horizontal="right" vertical="top" wrapText="1"/>
    </xf>
    <xf numFmtId="0" fontId="4" fillId="0" borderId="4" xfId="3" applyFont="1" applyBorder="1" applyAlignment="1">
      <alignment horizontal="right" vertical="top" wrapText="1"/>
    </xf>
    <xf numFmtId="0" fontId="4" fillId="0" borderId="0" xfId="3" applyFont="1" applyBorder="1" applyAlignment="1">
      <alignment horizontal="right" vertical="top" wrapText="1"/>
    </xf>
    <xf numFmtId="0" fontId="4" fillId="0" borderId="0" xfId="3" applyBorder="1" applyAlignment="1">
      <alignment horizontal="right" vertical="top" wrapText="1"/>
    </xf>
    <xf numFmtId="0" fontId="4" fillId="0" borderId="10" xfId="3" applyFont="1" applyBorder="1" applyAlignment="1">
      <alignment horizontal="right" vertical="top" wrapText="1"/>
    </xf>
    <xf numFmtId="0" fontId="4" fillId="0" borderId="11" xfId="3" applyFont="1" applyBorder="1" applyAlignment="1">
      <alignment horizontal="right" vertical="top" wrapText="1"/>
    </xf>
    <xf numFmtId="0" fontId="4" fillId="0" borderId="12" xfId="3" applyBorder="1" applyAlignment="1">
      <alignment horizontal="right" vertical="top" wrapText="1"/>
    </xf>
    <xf numFmtId="165" fontId="5" fillId="0" borderId="13" xfId="4" applyNumberFormat="1" applyBorder="1">
      <alignment vertical="center"/>
    </xf>
    <xf numFmtId="0" fontId="4" fillId="0" borderId="14" xfId="3" applyFont="1" applyBorder="1" applyAlignment="1">
      <alignment horizontal="right" vertical="top" wrapText="1"/>
    </xf>
    <xf numFmtId="165" fontId="5" fillId="0" borderId="15" xfId="4" applyNumberFormat="1" applyBorder="1">
      <alignment vertical="center"/>
    </xf>
    <xf numFmtId="0" fontId="4" fillId="0" borderId="11" xfId="3" applyBorder="1" applyAlignment="1">
      <alignment horizontal="right" vertical="top" wrapText="1"/>
    </xf>
    <xf numFmtId="0" fontId="4" fillId="0" borderId="17" xfId="3" applyBorder="1" applyAlignment="1">
      <alignment horizontal="right" vertical="top" wrapText="1"/>
    </xf>
    <xf numFmtId="0" fontId="4" fillId="0" borderId="0" xfId="3" applyFont="1" applyBorder="1" applyAlignment="1">
      <alignment horizontal="right" vertical="center" wrapText="1"/>
    </xf>
    <xf numFmtId="0" fontId="4" fillId="0" borderId="0" xfId="3" applyBorder="1" applyAlignment="1">
      <alignment horizontal="right" vertical="center" wrapText="1"/>
    </xf>
    <xf numFmtId="0" fontId="4" fillId="0" borderId="5" xfId="3" applyFont="1" applyBorder="1" applyAlignment="1">
      <alignment horizontal="right" vertical="center" wrapText="1"/>
    </xf>
    <xf numFmtId="0" fontId="4" fillId="0" borderId="18" xfId="3" applyFont="1" applyBorder="1" applyAlignment="1">
      <alignment horizontal="right" vertical="center" wrapText="1"/>
    </xf>
    <xf numFmtId="0" fontId="4" fillId="0" borderId="11" xfId="3" applyBorder="1" applyAlignment="1">
      <alignment horizontal="right" vertical="center" wrapText="1"/>
    </xf>
    <xf numFmtId="0" fontId="4" fillId="0" borderId="12" xfId="3" applyBorder="1" applyAlignment="1">
      <alignment horizontal="right" vertical="center" wrapText="1"/>
    </xf>
    <xf numFmtId="0" fontId="4" fillId="0" borderId="6" xfId="3" applyFont="1" applyBorder="1" applyAlignment="1">
      <alignment horizontal="right" vertical="top" wrapText="1"/>
    </xf>
    <xf numFmtId="0" fontId="4" fillId="0" borderId="19" xfId="3" applyFont="1" applyBorder="1" applyAlignment="1">
      <alignment horizontal="right" vertical="top" wrapText="1"/>
    </xf>
    <xf numFmtId="0" fontId="4" fillId="0" borderId="20" xfId="3" applyFont="1" applyBorder="1" applyAlignment="1">
      <alignment horizontal="right" vertical="top" wrapText="1"/>
    </xf>
    <xf numFmtId="0" fontId="4" fillId="0" borderId="18" xfId="3" applyFont="1" applyBorder="1" applyAlignment="1">
      <alignment horizontal="right" vertical="top" wrapText="1"/>
    </xf>
    <xf numFmtId="0" fontId="4" fillId="0" borderId="3" xfId="3" applyBorder="1">
      <alignment horizontal="right" vertical="center"/>
    </xf>
    <xf numFmtId="0" fontId="4" fillId="0" borderId="3" xfId="3" applyFont="1" applyBorder="1">
      <alignment horizontal="right" vertical="center"/>
    </xf>
    <xf numFmtId="0" fontId="4" fillId="0" borderId="4" xfId="3" applyFont="1" applyBorder="1">
      <alignment horizontal="right" vertical="center"/>
    </xf>
    <xf numFmtId="0" fontId="4" fillId="0" borderId="6" xfId="3" applyBorder="1">
      <alignment horizontal="right" vertical="center"/>
    </xf>
    <xf numFmtId="0" fontId="4" fillId="0" borderId="21" xfId="3" applyFont="1" applyBorder="1" applyAlignment="1"/>
    <xf numFmtId="0" fontId="4" fillId="0" borderId="17" xfId="3" applyFont="1" applyBorder="1" applyAlignment="1"/>
    <xf numFmtId="0" fontId="4" fillId="0" borderId="22" xfId="3" applyBorder="1" applyAlignment="1"/>
    <xf numFmtId="0" fontId="4" fillId="0" borderId="21" xfId="3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0" fontId="4" fillId="0" borderId="22" xfId="3" applyFont="1" applyBorder="1" applyAlignment="1">
      <alignment horizontal="left"/>
    </xf>
    <xf numFmtId="3" fontId="5" fillId="0" borderId="0" xfId="0" applyNumberFormat="1" applyFont="1"/>
    <xf numFmtId="0" fontId="3" fillId="0" borderId="0" xfId="2" applyFont="1" applyAlignment="1">
      <alignment horizontal="left"/>
    </xf>
    <xf numFmtId="165" fontId="0" fillId="0" borderId="0" xfId="0" applyNumberFormat="1"/>
    <xf numFmtId="166" fontId="0" fillId="0" borderId="0" xfId="0" applyNumberFormat="1" applyBorder="1"/>
    <xf numFmtId="167" fontId="5" fillId="0" borderId="2" xfId="12" applyNumberFormat="1" applyFont="1" applyBorder="1" applyAlignment="1">
      <alignment vertical="center"/>
    </xf>
    <xf numFmtId="167" fontId="6" fillId="0" borderId="2" xfId="12" applyNumberFormat="1" applyFont="1" applyBorder="1"/>
    <xf numFmtId="167" fontId="5" fillId="0" borderId="25" xfId="12" applyNumberFormat="1" applyFont="1" applyBorder="1" applyAlignment="1">
      <alignment vertical="center"/>
    </xf>
    <xf numFmtId="167" fontId="5" fillId="0" borderId="25" xfId="12" applyNumberFormat="1" applyFont="1" applyFill="1" applyBorder="1" applyAlignment="1"/>
    <xf numFmtId="167" fontId="5" fillId="0" borderId="0" xfId="12" applyNumberFormat="1" applyFont="1" applyFill="1" applyBorder="1" applyAlignment="1"/>
    <xf numFmtId="167" fontId="6" fillId="0" borderId="0" xfId="12" applyNumberFormat="1" applyFont="1" applyBorder="1"/>
    <xf numFmtId="3" fontId="0" fillId="0" borderId="0" xfId="0" applyNumberFormat="1" applyBorder="1"/>
    <xf numFmtId="168" fontId="0" fillId="0" borderId="0" xfId="0" applyNumberFormat="1" applyBorder="1"/>
    <xf numFmtId="167" fontId="5" fillId="0" borderId="13" xfId="12" applyNumberFormat="1" applyFont="1" applyBorder="1" applyAlignment="1">
      <alignment vertical="center"/>
    </xf>
    <xf numFmtId="167" fontId="0" fillId="0" borderId="26" xfId="12" applyNumberFormat="1" applyFont="1" applyFill="1" applyBorder="1" applyAlignment="1"/>
    <xf numFmtId="167" fontId="5" fillId="0" borderId="2" xfId="4" applyNumberFormat="1">
      <alignment vertical="center"/>
    </xf>
    <xf numFmtId="167" fontId="5" fillId="0" borderId="0" xfId="4" applyNumberFormat="1" applyBorder="1">
      <alignment vertical="center"/>
    </xf>
    <xf numFmtId="167" fontId="0" fillId="0" borderId="25" xfId="12" applyNumberFormat="1" applyFont="1" applyFill="1" applyBorder="1" applyAlignment="1"/>
    <xf numFmtId="167" fontId="6" fillId="0" borderId="2" xfId="5" applyNumberFormat="1"/>
    <xf numFmtId="167" fontId="6" fillId="0" borderId="0" xfId="5" applyNumberFormat="1" applyBorder="1"/>
    <xf numFmtId="166" fontId="5" fillId="0" borderId="0" xfId="0" quotePrefix="1" applyNumberFormat="1" applyFont="1" applyBorder="1"/>
    <xf numFmtId="165" fontId="5" fillId="0" borderId="2" xfId="4" applyNumberFormat="1" applyAlignment="1">
      <alignment horizontal="left" vertical="center" indent="1"/>
    </xf>
    <xf numFmtId="0" fontId="5" fillId="0" borderId="0" xfId="0" applyFont="1"/>
    <xf numFmtId="167" fontId="5" fillId="0" borderId="2" xfId="12" applyNumberFormat="1" applyFont="1" applyBorder="1" applyAlignment="1">
      <alignment horizontal="right" vertical="center"/>
    </xf>
    <xf numFmtId="165" fontId="5" fillId="0" borderId="0" xfId="4" applyNumberFormat="1" applyBorder="1" applyAlignment="1">
      <alignment horizontal="right" vertical="center"/>
    </xf>
    <xf numFmtId="165" fontId="5" fillId="0" borderId="2" xfId="4" applyNumberFormat="1" applyAlignment="1">
      <alignment horizontal="right" vertical="center"/>
    </xf>
    <xf numFmtId="3" fontId="5" fillId="0" borderId="2" xfId="4" applyNumberFormat="1" applyAlignment="1">
      <alignment horizontal="right" vertical="center"/>
    </xf>
    <xf numFmtId="165" fontId="5" fillId="0" borderId="0" xfId="4" applyNumberFormat="1" applyBorder="1" applyAlignment="1">
      <alignment vertical="center"/>
    </xf>
    <xf numFmtId="0" fontId="5" fillId="0" borderId="0" xfId="0" applyFont="1" applyBorder="1"/>
    <xf numFmtId="0" fontId="4" fillId="0" borderId="16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2" xfId="3" applyFont="1" applyBorder="1" applyAlignment="1">
      <alignment horizontal="right" vertical="top" wrapText="1"/>
    </xf>
    <xf numFmtId="0" fontId="4" fillId="0" borderId="14" xfId="3" applyBorder="1" applyAlignment="1">
      <alignment horizontal="right" vertical="top" wrapText="1"/>
    </xf>
    <xf numFmtId="167" fontId="5" fillId="0" borderId="0" xfId="12" applyNumberFormat="1" applyFont="1" applyBorder="1" applyAlignment="1">
      <alignment vertical="center"/>
    </xf>
    <xf numFmtId="0" fontId="16" fillId="2" borderId="0" xfId="1" applyFont="1" applyFill="1"/>
    <xf numFmtId="0" fontId="0" fillId="2" borderId="0" xfId="0" applyFill="1"/>
    <xf numFmtId="0" fontId="6" fillId="2" borderId="8" xfId="0" applyFont="1" applyFill="1" applyBorder="1"/>
    <xf numFmtId="0" fontId="17" fillId="2" borderId="0" xfId="8" applyFill="1" applyAlignment="1" applyProtection="1"/>
    <xf numFmtId="168" fontId="0" fillId="0" borderId="0" xfId="0" applyNumberFormat="1" applyAlignment="1" applyProtection="1">
      <alignment vertical="top"/>
      <protection locked="0"/>
    </xf>
    <xf numFmtId="0" fontId="4" fillId="0" borderId="16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0" borderId="10" xfId="3" applyBorder="1" applyAlignment="1">
      <alignment horizontal="center" vertical="top" wrapText="1"/>
    </xf>
    <xf numFmtId="0" fontId="4" fillId="0" borderId="16" xfId="3" applyBorder="1" applyAlignment="1">
      <alignment horizontal="center" vertical="top" wrapText="1"/>
    </xf>
    <xf numFmtId="0" fontId="4" fillId="0" borderId="23" xfId="3" applyBorder="1" applyAlignment="1">
      <alignment horizontal="center" vertical="top" wrapText="1"/>
    </xf>
    <xf numFmtId="0" fontId="4" fillId="0" borderId="7" xfId="3" applyBorder="1" applyAlignment="1">
      <alignment horizontal="left"/>
    </xf>
    <xf numFmtId="0" fontId="4" fillId="0" borderId="2" xfId="3" applyBorder="1" applyAlignment="1">
      <alignment horizontal="left"/>
    </xf>
    <xf numFmtId="0" fontId="4" fillId="0" borderId="6" xfId="3" applyBorder="1" applyAlignment="1">
      <alignment horizontal="left"/>
    </xf>
    <xf numFmtId="0" fontId="4" fillId="0" borderId="16" xfId="3" applyFont="1" applyBorder="1" applyAlignment="1">
      <alignment horizontal="center" vertical="top" wrapText="1"/>
    </xf>
    <xf numFmtId="0" fontId="4" fillId="0" borderId="5" xfId="3" applyFont="1" applyBorder="1" applyAlignment="1">
      <alignment horizontal="left"/>
    </xf>
    <xf numFmtId="0" fontId="4" fillId="0" borderId="0" xfId="3" applyFont="1" applyBorder="1" applyAlignment="1">
      <alignment horizontal="left"/>
    </xf>
    <xf numFmtId="0" fontId="4" fillId="0" borderId="9" xfId="3" applyBorder="1" applyAlignment="1">
      <alignment horizontal="left"/>
    </xf>
    <xf numFmtId="0" fontId="4" fillId="0" borderId="24" xfId="3" applyFont="1" applyBorder="1" applyAlignment="1">
      <alignment horizontal="right" vertical="top" wrapText="1"/>
    </xf>
    <xf numFmtId="0" fontId="4" fillId="0" borderId="12" xfId="3" applyFont="1" applyBorder="1" applyAlignment="1">
      <alignment horizontal="right" vertical="top" wrapText="1"/>
    </xf>
    <xf numFmtId="0" fontId="4" fillId="0" borderId="14" xfId="3" applyBorder="1" applyAlignment="1">
      <alignment horizontal="right" vertical="top" wrapText="1"/>
    </xf>
    <xf numFmtId="0" fontId="4" fillId="0" borderId="10" xfId="3" applyBorder="1" applyAlignment="1">
      <alignment horizontal="center" vertical="center"/>
    </xf>
    <xf numFmtId="0" fontId="4" fillId="0" borderId="16" xfId="3" applyBorder="1" applyAlignment="1">
      <alignment horizontal="center" vertical="center"/>
    </xf>
    <xf numFmtId="0" fontId="4" fillId="0" borderId="21" xfId="3" applyFont="1" applyBorder="1" applyAlignment="1">
      <alignment horizontal="left"/>
    </xf>
    <xf numFmtId="0" fontId="4" fillId="0" borderId="22" xfId="3" applyBorder="1" applyAlignment="1">
      <alignment horizontal="left"/>
    </xf>
    <xf numFmtId="0" fontId="1" fillId="2" borderId="0" xfId="13" applyFill="1"/>
    <xf numFmtId="3" fontId="1" fillId="2" borderId="0" xfId="13" applyNumberFormat="1" applyFill="1"/>
    <xf numFmtId="0" fontId="12" fillId="2" borderId="0" xfId="7" applyFont="1" applyFill="1"/>
    <xf numFmtId="0" fontId="7" fillId="2" borderId="0" xfId="6" applyFill="1"/>
    <xf numFmtId="0" fontId="6" fillId="2" borderId="0" xfId="13" applyFont="1" applyFill="1"/>
    <xf numFmtId="9" fontId="20" fillId="2" borderId="11" xfId="14" applyFont="1" applyFill="1" applyBorder="1"/>
    <xf numFmtId="3" fontId="20" fillId="2" borderId="0" xfId="13" applyNumberFormat="1" applyFont="1" applyFill="1"/>
    <xf numFmtId="3" fontId="20" fillId="2" borderId="27" xfId="13" applyNumberFormat="1" applyFont="1" applyFill="1" applyBorder="1"/>
    <xf numFmtId="165" fontId="6" fillId="2" borderId="2" xfId="5" applyNumberFormat="1" applyFill="1"/>
    <xf numFmtId="9" fontId="21" fillId="2" borderId="11" xfId="14" applyFont="1" applyFill="1" applyBorder="1"/>
    <xf numFmtId="3" fontId="21" fillId="2" borderId="0" xfId="13" applyNumberFormat="1" applyFont="1" applyFill="1"/>
    <xf numFmtId="3" fontId="21" fillId="2" borderId="27" xfId="13" applyNumberFormat="1" applyFont="1" applyFill="1" applyBorder="1"/>
    <xf numFmtId="165" fontId="5" fillId="2" borderId="2" xfId="4" applyNumberFormat="1" applyFill="1" applyAlignment="1">
      <alignment horizontal="left" vertical="center" indent="1"/>
    </xf>
    <xf numFmtId="9" fontId="19" fillId="2" borderId="11" xfId="14" applyFont="1" applyFill="1" applyBorder="1"/>
    <xf numFmtId="3" fontId="19" fillId="2" borderId="0" xfId="13" applyNumberFormat="1" applyFont="1" applyFill="1"/>
    <xf numFmtId="3" fontId="19" fillId="2" borderId="27" xfId="13" applyNumberFormat="1" applyFont="1" applyFill="1" applyBorder="1"/>
    <xf numFmtId="0" fontId="5" fillId="2" borderId="2" xfId="4" applyFill="1">
      <alignment vertical="center"/>
    </xf>
    <xf numFmtId="0" fontId="5" fillId="2" borderId="28" xfId="3" applyFont="1" applyFill="1" applyBorder="1" applyAlignment="1">
      <alignment horizontal="right"/>
    </xf>
    <xf numFmtId="0" fontId="5" fillId="2" borderId="9" xfId="3" applyFont="1" applyFill="1" applyBorder="1" applyAlignment="1">
      <alignment horizontal="right"/>
    </xf>
    <xf numFmtId="0" fontId="5" fillId="2" borderId="4" xfId="3" applyFont="1" applyFill="1" applyBorder="1" applyAlignment="1">
      <alignment horizontal="right"/>
    </xf>
    <xf numFmtId="0" fontId="4" fillId="2" borderId="6" xfId="3" applyFill="1" applyBorder="1" applyAlignment="1">
      <alignment horizontal="left"/>
    </xf>
    <xf numFmtId="0" fontId="19" fillId="2" borderId="5" xfId="13" applyFont="1" applyFill="1" applyBorder="1" applyAlignment="1">
      <alignment horizontal="center"/>
    </xf>
    <xf numFmtId="0" fontId="19" fillId="2" borderId="29" xfId="13" applyFont="1" applyFill="1" applyBorder="1" applyAlignment="1">
      <alignment horizontal="center"/>
    </xf>
    <xf numFmtId="0" fontId="1" fillId="2" borderId="7" xfId="13" applyFill="1" applyBorder="1"/>
    <xf numFmtId="0" fontId="3" fillId="2" borderId="0" xfId="2" quotePrefix="1" applyFill="1">
      <alignment horizontal="left"/>
    </xf>
    <xf numFmtId="0" fontId="2" fillId="2" borderId="0" xfId="1" applyFill="1"/>
    <xf numFmtId="0" fontId="14" fillId="2" borderId="0" xfId="13" applyFont="1" applyFill="1"/>
  </cellXfs>
  <cellStyles count="15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Normal" xfId="0" builtinId="0"/>
    <cellStyle name="Normal 2" xfId="11" xr:uid="{00000000-0005-0000-0000-00000A000000}"/>
    <cellStyle name="Normal 3" xfId="13" xr:uid="{FC12C93A-FA52-418A-837D-8461EAF26A75}"/>
    <cellStyle name="Prosent 2" xfId="14" xr:uid="{CCA826BA-CE5F-4D0B-96B2-64D645E2AAFD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B17" sqref="B17"/>
    </sheetView>
  </sheetViews>
  <sheetFormatPr baseColWidth="10" defaultColWidth="11.42578125" defaultRowHeight="12.75" x14ac:dyDescent="0.2"/>
  <cols>
    <col min="1" max="1" width="11.42578125" style="103"/>
    <col min="2" max="2" width="114" style="103" bestFit="1" customWidth="1"/>
    <col min="3" max="16384" width="11.42578125" style="103"/>
  </cols>
  <sheetData>
    <row r="1" spans="1:3" ht="18" x14ac:dyDescent="0.25">
      <c r="A1" s="102" t="s">
        <v>0</v>
      </c>
    </row>
    <row r="3" spans="1:3" x14ac:dyDescent="0.2">
      <c r="A3" s="104" t="s">
        <v>1</v>
      </c>
      <c r="B3" s="104" t="s">
        <v>2</v>
      </c>
      <c r="C3" s="104" t="s">
        <v>3</v>
      </c>
    </row>
    <row r="4" spans="1:3" x14ac:dyDescent="0.2">
      <c r="A4" s="105" t="s">
        <v>4</v>
      </c>
      <c r="B4" s="103" t="str">
        <f>'A.8.1'!A3</f>
        <v>Totale FoU-utgifter i instituttsektoren etter utgiftstype, fordelt på offentlig rettede og næringslivsrettede institutter i 2019. Mill. kr.</v>
      </c>
      <c r="C4" s="103" t="str">
        <f>+'A.8.1'!$A$1</f>
        <v>Sist oppdatert 24.11.2020</v>
      </c>
    </row>
    <row r="5" spans="1:3" x14ac:dyDescent="0.2">
      <c r="A5" s="105" t="s">
        <v>5</v>
      </c>
      <c r="B5" s="103" t="str">
        <f>'A.8.2'!A3</f>
        <v>Totale FoU-utgifter i instituttsektoren etter finansieringskilde, fordelt på offentlig rettede og næringslivsrettede institutter i 2019. Mill. kr.</v>
      </c>
      <c r="C5" s="103" t="str">
        <f>+'A.8.2'!$A$1</f>
        <v>Sist oppdatert 24.11.2020</v>
      </c>
    </row>
    <row r="6" spans="1:3" x14ac:dyDescent="0.2">
      <c r="A6" s="105" t="s">
        <v>6</v>
      </c>
      <c r="B6" s="103" t="str">
        <f>'A.8.3'!A3</f>
        <v>Totale FoU-utgifter i instituttsektoren etter utgiftstype og gruppe av institutter i 2019. Mill. kr.</v>
      </c>
      <c r="C6" s="103" t="str">
        <f>+'A.8.3'!$A$1</f>
        <v>Sist oppdatert 24.11.2020</v>
      </c>
    </row>
    <row r="7" spans="1:3" x14ac:dyDescent="0.2">
      <c r="A7" s="105" t="s">
        <v>7</v>
      </c>
      <c r="B7" s="103" t="str">
        <f>'A.8.4'!A3</f>
        <v>Totale FoU-utgifter i instituttsektoren etter finansieringskilde og gruppe av institutter i 2019. Mill. kr.</v>
      </c>
      <c r="C7" s="103" t="str">
        <f>+'A.8.4'!$A$1</f>
        <v>Sist oppdatert 24.11.2020</v>
      </c>
    </row>
    <row r="8" spans="1:3" x14ac:dyDescent="0.2">
      <c r="A8" s="105" t="s">
        <v>8</v>
      </c>
      <c r="B8" s="103" t="str">
        <f>'A.8.5'!A3</f>
        <v>FoU-personale og FoU-årsverk i instituttsektoren fordelt på offentlig rettede og næringslivsrettede institutter i 2019.</v>
      </c>
      <c r="C8" s="103" t="str">
        <f>+'A.8.5'!$A$1</f>
        <v>Sist oppdatert 24.11.2020</v>
      </c>
    </row>
    <row r="9" spans="1:3" x14ac:dyDescent="0.2">
      <c r="A9" s="105" t="s">
        <v>9</v>
      </c>
      <c r="B9" s="103" t="str">
        <f>'A.8.6'!$A$3</f>
        <v>FoU-personale og FoU-årsverk i instituttsektoren etter gruppe av institutter i 2019.</v>
      </c>
      <c r="C9" s="103" t="str">
        <f>+'A.8.6'!$A$1</f>
        <v>Sist oppdatert 24.11.2020</v>
      </c>
    </row>
    <row r="10" spans="1:3" x14ac:dyDescent="0.2">
      <c r="A10" s="105" t="s">
        <v>79</v>
      </c>
      <c r="B10" s="103" t="str">
        <f>'A.8.7'!$A$3</f>
        <v>Forskere/faglig personale i instituttsektoren etter kjønn og gruppe av institutter i 2019.</v>
      </c>
      <c r="C10" s="103" t="str">
        <f>+'A.8.7'!$A$1</f>
        <v>Sist oppdatert 28.05.2021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  <hyperlink ref="A10" location="A.8.7!A1" display="A.8.7" xr:uid="{2E370CCF-D101-49A3-9EE8-4C845B3FE7B8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showGridLines="0" zoomScaleNormal="100" workbookViewId="0">
      <selection activeCell="C13" sqref="C13"/>
    </sheetView>
  </sheetViews>
  <sheetFormatPr baseColWidth="10" defaultColWidth="11.42578125" defaultRowHeight="12.75" x14ac:dyDescent="0.2"/>
  <cols>
    <col min="1" max="1" width="57.28515625" style="3" customWidth="1"/>
    <col min="2" max="6" width="11.5703125" style="3" customWidth="1"/>
    <col min="7" max="7" width="14" style="3" customWidth="1"/>
    <col min="8" max="8" width="15.7109375" style="3" customWidth="1"/>
    <col min="9" max="10" width="9.140625" style="3" customWidth="1"/>
    <col min="11" max="11" width="8.85546875" style="3" customWidth="1"/>
    <col min="12" max="16384" width="11.42578125" style="3"/>
  </cols>
  <sheetData>
    <row r="1" spans="1:10" x14ac:dyDescent="0.2">
      <c r="A1" s="20" t="s">
        <v>10</v>
      </c>
    </row>
    <row r="2" spans="1:10" s="2" customFormat="1" ht="18" x14ac:dyDescent="0.25">
      <c r="A2" s="1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s="2" customFormat="1" ht="15.75" x14ac:dyDescent="0.25">
      <c r="A3" s="21" t="s">
        <v>12</v>
      </c>
      <c r="B3" s="6"/>
      <c r="C3" s="6"/>
      <c r="D3" s="6"/>
      <c r="E3" s="6"/>
      <c r="F3" s="6"/>
      <c r="G3" s="6"/>
      <c r="H3" s="6"/>
      <c r="I3" s="6"/>
      <c r="J3" s="6"/>
    </row>
    <row r="5" spans="1:10" s="11" customFormat="1" ht="14.25" customHeight="1" x14ac:dyDescent="0.2">
      <c r="A5" s="63"/>
      <c r="B5" s="51" t="s">
        <v>13</v>
      </c>
      <c r="C5" s="107" t="s">
        <v>14</v>
      </c>
      <c r="D5" s="108"/>
      <c r="E5" s="109"/>
      <c r="F5" s="97"/>
      <c r="G5" s="98" t="s">
        <v>15</v>
      </c>
      <c r="H5" s="98"/>
    </row>
    <row r="6" spans="1:10" s="11" customFormat="1" ht="14.25" x14ac:dyDescent="0.2">
      <c r="A6" s="64"/>
      <c r="B6" s="49" t="s">
        <v>16</v>
      </c>
      <c r="C6" s="53" t="s">
        <v>16</v>
      </c>
      <c r="D6" s="53" t="s">
        <v>17</v>
      </c>
      <c r="E6" s="54" t="s">
        <v>18</v>
      </c>
      <c r="F6" s="50" t="s">
        <v>16</v>
      </c>
      <c r="G6" s="53" t="s">
        <v>19</v>
      </c>
      <c r="H6" s="53" t="s">
        <v>20</v>
      </c>
    </row>
    <row r="7" spans="1:10" s="7" customFormat="1" ht="14.25" x14ac:dyDescent="0.2">
      <c r="A7" s="65" t="s">
        <v>21</v>
      </c>
      <c r="B7" s="50"/>
      <c r="C7" s="52"/>
      <c r="D7" s="34"/>
      <c r="E7" s="34"/>
      <c r="F7" s="34"/>
      <c r="G7" s="35" t="s">
        <v>22</v>
      </c>
      <c r="H7" s="36"/>
    </row>
    <row r="8" spans="1:10" ht="14.25" customHeight="1" x14ac:dyDescent="0.2">
      <c r="A8" s="24" t="s">
        <v>23</v>
      </c>
      <c r="B8" s="81">
        <f>(C8+F8)</f>
        <v>5306.9000000000005</v>
      </c>
      <c r="C8" s="73">
        <f>SUM(D8:E8)</f>
        <v>5182.6000000000004</v>
      </c>
      <c r="D8" s="82">
        <v>3164</v>
      </c>
      <c r="E8" s="82">
        <v>2018.6</v>
      </c>
      <c r="F8" s="83">
        <f>SUM(G8:H8)</f>
        <v>124.3</v>
      </c>
      <c r="G8" s="83">
        <v>114.3</v>
      </c>
      <c r="H8" s="84">
        <v>10</v>
      </c>
    </row>
    <row r="9" spans="1:10" ht="14.25" customHeight="1" x14ac:dyDescent="0.2">
      <c r="A9" s="24" t="s">
        <v>24</v>
      </c>
      <c r="B9" s="73">
        <f>(C9+F9)</f>
        <v>9780.9</v>
      </c>
      <c r="C9" s="73">
        <f>SUM(D9:E9)</f>
        <v>9381.7999999999993</v>
      </c>
      <c r="D9" s="85">
        <v>6264.1</v>
      </c>
      <c r="E9" s="76">
        <v>3117.7</v>
      </c>
      <c r="F9" s="83">
        <f>SUM(G9:H9)</f>
        <v>399.1</v>
      </c>
      <c r="G9" s="83">
        <v>237.4</v>
      </c>
      <c r="H9" s="84">
        <v>161.69999999999999</v>
      </c>
    </row>
    <row r="10" spans="1:10" customFormat="1" ht="14.25" x14ac:dyDescent="0.2">
      <c r="A10" s="89" t="s">
        <v>25</v>
      </c>
      <c r="B10" s="73">
        <f>(C10+F10)</f>
        <v>1049.7</v>
      </c>
      <c r="C10" s="73">
        <f>SUM(D10:E10)</f>
        <v>1026.5</v>
      </c>
      <c r="D10" s="73">
        <v>799.6</v>
      </c>
      <c r="E10" s="73">
        <v>226.9</v>
      </c>
      <c r="F10" s="83">
        <f>SUM(G10:H10)</f>
        <v>23.2</v>
      </c>
      <c r="G10" s="83">
        <v>18.2</v>
      </c>
      <c r="H10" s="84">
        <v>5</v>
      </c>
      <c r="I10" s="96"/>
    </row>
    <row r="11" spans="1:10" s="6" customFormat="1" x14ac:dyDescent="0.2">
      <c r="A11" s="27" t="s">
        <v>16</v>
      </c>
      <c r="B11" s="74">
        <f>SUM(B8:B9)</f>
        <v>15087.8</v>
      </c>
      <c r="C11" s="74">
        <f t="shared" ref="C11:H11" si="0">SUM(C8:C9)</f>
        <v>14564.4</v>
      </c>
      <c r="D11" s="74">
        <f t="shared" si="0"/>
        <v>9428.1</v>
      </c>
      <c r="E11" s="74">
        <f t="shared" si="0"/>
        <v>5136.2999999999993</v>
      </c>
      <c r="F11" s="86">
        <f t="shared" si="0"/>
        <v>523.4</v>
      </c>
      <c r="G11" s="86">
        <f t="shared" si="0"/>
        <v>351.7</v>
      </c>
      <c r="H11" s="87">
        <f t="shared" si="0"/>
        <v>171.7</v>
      </c>
    </row>
    <row r="12" spans="1:10" s="6" customFormat="1" x14ac:dyDescent="0.2">
      <c r="B12" s="9"/>
      <c r="C12" s="9"/>
      <c r="D12" s="9"/>
      <c r="E12" s="9"/>
      <c r="F12" s="9"/>
      <c r="G12" s="9"/>
      <c r="H12" s="9"/>
    </row>
    <row r="13" spans="1:10" x14ac:dyDescent="0.2">
      <c r="A13" s="14" t="s">
        <v>26</v>
      </c>
    </row>
    <row r="14" spans="1:10" customFormat="1" x14ac:dyDescent="0.2">
      <c r="A14" s="10" t="s">
        <v>27</v>
      </c>
    </row>
    <row r="15" spans="1:10" x14ac:dyDescent="0.2">
      <c r="A15" s="10"/>
    </row>
    <row r="16" spans="1:10" customFormat="1" x14ac:dyDescent="0.2"/>
    <row r="17" customFormat="1" x14ac:dyDescent="0.2"/>
    <row r="18" customFormat="1" x14ac:dyDescent="0.2"/>
  </sheetData>
  <mergeCells count="1">
    <mergeCell ref="C5:E5"/>
  </mergeCells>
  <phoneticPr fontId="0" type="noConversion"/>
  <pageMargins left="0.65" right="0.2" top="0.984251969" bottom="0.984251969" header="0.5" footer="0.5"/>
  <pageSetup paperSize="9" scale="86" orientation="landscape" r:id="rId1"/>
  <headerFooter alignWithMargins="0">
    <oddFooter>Side &amp;P</oddFooter>
  </headerFooter>
  <ignoredErrors>
    <ignoredError sqref="D11:H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showGridLines="0" zoomScaleNormal="100" workbookViewId="0">
      <selection activeCell="B10" sqref="B10"/>
    </sheetView>
  </sheetViews>
  <sheetFormatPr baseColWidth="10" defaultColWidth="11.42578125" defaultRowHeight="12.75" x14ac:dyDescent="0.2"/>
  <cols>
    <col min="1" max="1" width="60.42578125" style="3" customWidth="1"/>
    <col min="2" max="4" width="11.5703125" style="3" customWidth="1"/>
    <col min="5" max="5" width="14.7109375" style="3" customWidth="1"/>
    <col min="6" max="6" width="11.5703125" style="3" customWidth="1"/>
    <col min="7" max="7" width="12.7109375" style="3" customWidth="1"/>
    <col min="8" max="8" width="14.85546875" style="3" customWidth="1"/>
    <col min="9" max="9" width="11.5703125" style="3" customWidth="1"/>
    <col min="10" max="10" width="12.140625" style="3" customWidth="1"/>
    <col min="11" max="11" width="14" style="3" customWidth="1"/>
    <col min="12" max="16384" width="11.42578125" style="3"/>
  </cols>
  <sheetData>
    <row r="1" spans="1:13" x14ac:dyDescent="0.2">
      <c r="A1" s="20" t="s">
        <v>10</v>
      </c>
    </row>
    <row r="2" spans="1:13" s="2" customFormat="1" ht="18" x14ac:dyDescent="0.25">
      <c r="A2" s="1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2" customFormat="1" ht="15.75" x14ac:dyDescent="0.25">
      <c r="A3" s="21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1:13" ht="14.25" customHeight="1" x14ac:dyDescent="0.2">
      <c r="A5" s="66"/>
      <c r="B5" s="41" t="s">
        <v>30</v>
      </c>
      <c r="C5" s="111" t="s">
        <v>31</v>
      </c>
      <c r="D5" s="110"/>
      <c r="E5" s="112"/>
      <c r="F5" s="111" t="s">
        <v>32</v>
      </c>
      <c r="G5" s="110"/>
      <c r="H5" s="110"/>
      <c r="I5" s="56" t="s">
        <v>33</v>
      </c>
      <c r="J5" s="110" t="s">
        <v>34</v>
      </c>
      <c r="K5" s="110"/>
    </row>
    <row r="6" spans="1:13" ht="14.25" customHeight="1" x14ac:dyDescent="0.2">
      <c r="A6" s="67"/>
      <c r="B6" s="39" t="s">
        <v>16</v>
      </c>
      <c r="C6" s="43" t="s">
        <v>16</v>
      </c>
      <c r="D6" s="47" t="s">
        <v>35</v>
      </c>
      <c r="E6" s="43" t="s">
        <v>36</v>
      </c>
      <c r="F6" s="40" t="s">
        <v>16</v>
      </c>
      <c r="G6" s="43" t="s">
        <v>37</v>
      </c>
      <c r="H6" s="40" t="s">
        <v>38</v>
      </c>
      <c r="I6" s="99" t="s">
        <v>39</v>
      </c>
      <c r="J6" s="40" t="s">
        <v>16</v>
      </c>
      <c r="K6" s="47" t="s">
        <v>40</v>
      </c>
    </row>
    <row r="7" spans="1:13" ht="14.25" customHeight="1" x14ac:dyDescent="0.2">
      <c r="A7" s="67"/>
      <c r="B7" s="99"/>
      <c r="C7" s="40"/>
      <c r="D7" s="47" t="s">
        <v>41</v>
      </c>
      <c r="E7" s="47"/>
      <c r="F7" s="47"/>
      <c r="G7" s="47" t="s">
        <v>42</v>
      </c>
      <c r="H7" s="43"/>
      <c r="I7" s="99"/>
      <c r="J7" s="40"/>
      <c r="K7" s="47" t="s">
        <v>43</v>
      </c>
    </row>
    <row r="8" spans="1:13" s="7" customFormat="1" ht="14.25" x14ac:dyDescent="0.2">
      <c r="A8" s="68" t="s">
        <v>21</v>
      </c>
      <c r="B8" s="100"/>
      <c r="C8" s="58"/>
      <c r="D8" s="37" t="s">
        <v>44</v>
      </c>
      <c r="E8" s="17"/>
      <c r="F8" s="17"/>
      <c r="G8" s="37" t="s">
        <v>45</v>
      </c>
      <c r="H8" s="38"/>
      <c r="I8" s="57"/>
      <c r="J8" s="55"/>
      <c r="K8" s="38"/>
    </row>
    <row r="9" spans="1:13" ht="14.25" customHeight="1" x14ac:dyDescent="0.2">
      <c r="A9" s="24" t="s">
        <v>23</v>
      </c>
      <c r="B9" s="75">
        <f>(C9+F9+I9+J9)</f>
        <v>5306.9000000000005</v>
      </c>
      <c r="C9" s="75">
        <f>SUM(D9:E9)</f>
        <v>1868.9</v>
      </c>
      <c r="D9" s="76">
        <v>1488.9</v>
      </c>
      <c r="E9" s="76">
        <v>380</v>
      </c>
      <c r="F9" s="75">
        <f>SUM(G9:H9)</f>
        <v>2578.6999999999998</v>
      </c>
      <c r="G9" s="76">
        <v>879.6</v>
      </c>
      <c r="H9" s="76">
        <v>1699.1</v>
      </c>
      <c r="I9" s="76">
        <v>178.2</v>
      </c>
      <c r="J9" s="76">
        <v>681.1</v>
      </c>
      <c r="K9" s="77">
        <v>271.39999999999998</v>
      </c>
      <c r="M9" s="80"/>
    </row>
    <row r="10" spans="1:13" ht="14.25" customHeight="1" x14ac:dyDescent="0.2">
      <c r="A10" s="24" t="s">
        <v>24</v>
      </c>
      <c r="B10" s="75">
        <f>(C10+F10+I10+J10)</f>
        <v>9780.9</v>
      </c>
      <c r="C10" s="75">
        <f>SUM(D10:E10)</f>
        <v>663.40000000000009</v>
      </c>
      <c r="D10" s="76">
        <v>604.20000000000005</v>
      </c>
      <c r="E10" s="76">
        <v>59.2</v>
      </c>
      <c r="F10" s="75">
        <f>SUM(G10:H10)</f>
        <v>8181.4</v>
      </c>
      <c r="G10" s="76">
        <v>6138.5</v>
      </c>
      <c r="H10" s="76">
        <v>2042.9</v>
      </c>
      <c r="I10" s="76">
        <v>325.60000000000002</v>
      </c>
      <c r="J10" s="76">
        <v>610.5</v>
      </c>
      <c r="K10" s="77">
        <v>245.4</v>
      </c>
      <c r="M10" s="80"/>
    </row>
    <row r="11" spans="1:13" s="90" customFormat="1" ht="14.25" x14ac:dyDescent="0.2">
      <c r="A11" s="89" t="s">
        <v>25</v>
      </c>
      <c r="B11" s="73">
        <f>(C11+F11+I11+J11)</f>
        <v>1049.7</v>
      </c>
      <c r="C11" s="73">
        <f>SUM(D11:E11)</f>
        <v>40.5</v>
      </c>
      <c r="D11" s="73">
        <v>40.5</v>
      </c>
      <c r="E11" s="91" t="s">
        <v>46</v>
      </c>
      <c r="F11" s="73">
        <f>SUM(G11:H11)</f>
        <v>957.5</v>
      </c>
      <c r="G11" s="73">
        <v>938.8</v>
      </c>
      <c r="H11" s="73">
        <v>18.7</v>
      </c>
      <c r="I11" s="73">
        <v>49.7</v>
      </c>
      <c r="J11" s="73">
        <v>2</v>
      </c>
      <c r="K11" s="101">
        <v>0.5</v>
      </c>
      <c r="L11" s="96"/>
    </row>
    <row r="12" spans="1:13" s="6" customFormat="1" ht="14.25" customHeight="1" x14ac:dyDescent="0.2">
      <c r="A12" s="27" t="s">
        <v>16</v>
      </c>
      <c r="B12" s="74">
        <f>SUM(B9:B10)</f>
        <v>15087.8</v>
      </c>
      <c r="C12" s="74">
        <f t="shared" ref="C12:K12" si="0">SUM(C9:C10)</f>
        <v>2532.3000000000002</v>
      </c>
      <c r="D12" s="74">
        <f t="shared" si="0"/>
        <v>2093.1000000000004</v>
      </c>
      <c r="E12" s="74">
        <f t="shared" si="0"/>
        <v>439.2</v>
      </c>
      <c r="F12" s="74">
        <f t="shared" si="0"/>
        <v>10760.099999999999</v>
      </c>
      <c r="G12" s="74">
        <f t="shared" si="0"/>
        <v>7018.1</v>
      </c>
      <c r="H12" s="74">
        <f t="shared" si="0"/>
        <v>3742</v>
      </c>
      <c r="I12" s="74">
        <f t="shared" si="0"/>
        <v>503.8</v>
      </c>
      <c r="J12" s="74">
        <f t="shared" si="0"/>
        <v>1291.5999999999999</v>
      </c>
      <c r="K12" s="78">
        <f t="shared" si="0"/>
        <v>516.79999999999995</v>
      </c>
    </row>
    <row r="13" spans="1:13" s="6" customFormat="1" x14ac:dyDescent="0.2">
      <c r="B13" s="106"/>
      <c r="C13" s="8"/>
      <c r="D13" s="8"/>
      <c r="E13" s="8"/>
      <c r="F13" s="8"/>
      <c r="G13" s="8"/>
      <c r="H13" s="8"/>
      <c r="I13" s="8"/>
      <c r="J13" s="8"/>
    </row>
    <row r="14" spans="1:13" x14ac:dyDescent="0.2">
      <c r="A14" s="14" t="s">
        <v>26</v>
      </c>
    </row>
    <row r="15" spans="1:13" customFormat="1" x14ac:dyDescent="0.2">
      <c r="A15" s="10" t="s">
        <v>27</v>
      </c>
    </row>
    <row r="16" spans="1:13" x14ac:dyDescent="0.2">
      <c r="A16" s="10"/>
    </row>
  </sheetData>
  <mergeCells count="3">
    <mergeCell ref="J5:K5"/>
    <mergeCell ref="C5:E5"/>
    <mergeCell ref="F5:H5"/>
  </mergeCells>
  <phoneticPr fontId="0" type="noConversion"/>
  <pageMargins left="0.21" right="0.17" top="0.984251969" bottom="0.984251969" header="0.5" footer="0.5"/>
  <pageSetup paperSize="9" scale="78" orientation="landscape" r:id="rId1"/>
  <headerFooter alignWithMargins="0">
    <oddFooter>Side &amp;P</oddFooter>
  </headerFooter>
  <ignoredErrors>
    <ignoredError sqref="C12:F12 G12:K12 F9:F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59.140625" style="3" customWidth="1"/>
    <col min="2" max="6" width="11.140625" style="3" customWidth="1"/>
    <col min="7" max="7" width="13.140625" style="3" customWidth="1"/>
    <col min="8" max="8" width="15.28515625" style="3" customWidth="1"/>
    <col min="9" max="16384" width="9.140625" style="3"/>
  </cols>
  <sheetData>
    <row r="1" spans="1:8" x14ac:dyDescent="0.2">
      <c r="A1" s="20" t="s">
        <v>10</v>
      </c>
    </row>
    <row r="2" spans="1:8" s="2" customFormat="1" ht="18" x14ac:dyDescent="0.25">
      <c r="A2" s="1" t="s">
        <v>47</v>
      </c>
      <c r="B2" s="6"/>
      <c r="C2" s="6"/>
      <c r="D2" s="6"/>
      <c r="E2" s="6"/>
      <c r="F2" s="6"/>
      <c r="G2" s="6"/>
      <c r="H2" s="6"/>
    </row>
    <row r="3" spans="1:8" s="2" customFormat="1" ht="15.75" x14ac:dyDescent="0.25">
      <c r="A3" s="70" t="s">
        <v>48</v>
      </c>
      <c r="B3" s="6"/>
      <c r="C3" s="6"/>
      <c r="D3" s="6"/>
      <c r="E3" s="6"/>
      <c r="F3" s="6"/>
      <c r="G3" s="6"/>
      <c r="H3" s="6"/>
    </row>
    <row r="5" spans="1:8" ht="14.25" customHeight="1" x14ac:dyDescent="0.2">
      <c r="A5" s="113" t="s">
        <v>49</v>
      </c>
      <c r="B5" s="51"/>
      <c r="C5" s="107" t="s">
        <v>14</v>
      </c>
      <c r="D5" s="108"/>
      <c r="E5" s="109"/>
      <c r="F5" s="107" t="s">
        <v>15</v>
      </c>
      <c r="G5" s="108"/>
      <c r="H5" s="108"/>
    </row>
    <row r="6" spans="1:8" ht="14.25" x14ac:dyDescent="0.2">
      <c r="A6" s="114"/>
      <c r="B6" s="49" t="s">
        <v>16</v>
      </c>
      <c r="C6" s="53" t="s">
        <v>16</v>
      </c>
      <c r="D6" s="53" t="s">
        <v>17</v>
      </c>
      <c r="E6" s="54" t="s">
        <v>18</v>
      </c>
      <c r="F6" s="50" t="s">
        <v>16</v>
      </c>
      <c r="G6" s="53" t="s">
        <v>19</v>
      </c>
      <c r="H6" s="53" t="s">
        <v>20</v>
      </c>
    </row>
    <row r="7" spans="1:8" ht="14.25" x14ac:dyDescent="0.2">
      <c r="A7" s="115"/>
      <c r="B7" s="50"/>
      <c r="C7" s="52"/>
      <c r="D7" s="34"/>
      <c r="E7" s="34"/>
      <c r="F7" s="34"/>
      <c r="G7" s="35" t="s">
        <v>22</v>
      </c>
      <c r="H7" s="36"/>
    </row>
    <row r="8" spans="1:8" ht="14.25" customHeight="1" x14ac:dyDescent="0.2">
      <c r="A8" s="24" t="s">
        <v>50</v>
      </c>
      <c r="B8" s="44">
        <f>(C8+F8)</f>
        <v>1716.6</v>
      </c>
      <c r="C8" s="4">
        <f>SUM(D8:E8)</f>
        <v>1658</v>
      </c>
      <c r="D8" s="4">
        <v>1046.2</v>
      </c>
      <c r="E8" s="4">
        <v>611.79999999999995</v>
      </c>
      <c r="F8" s="4">
        <f>SUM(G8:H8)</f>
        <v>58.6</v>
      </c>
      <c r="G8" s="4">
        <v>36</v>
      </c>
      <c r="H8" s="31">
        <v>22.6</v>
      </c>
    </row>
    <row r="9" spans="1:8" ht="14.25" customHeight="1" x14ac:dyDescent="0.2">
      <c r="A9" s="24" t="s">
        <v>51</v>
      </c>
      <c r="B9" s="4">
        <f t="shared" ref="B9:B14" si="0">(C9+F9)</f>
        <v>4526.6999999999989</v>
      </c>
      <c r="C9" s="4">
        <f t="shared" ref="C9:C14" si="1">SUM(D9:E9)</f>
        <v>4402.2999999999993</v>
      </c>
      <c r="D9" s="4">
        <v>2688.2</v>
      </c>
      <c r="E9" s="4">
        <v>1714.1</v>
      </c>
      <c r="F9" s="4">
        <f t="shared" ref="F9:F14" si="2">SUM(G9:H9)</f>
        <v>124.4</v>
      </c>
      <c r="G9" s="4">
        <v>99.8</v>
      </c>
      <c r="H9" s="31">
        <v>24.6</v>
      </c>
    </row>
    <row r="10" spans="1:8" ht="14.25" customHeight="1" x14ac:dyDescent="0.2">
      <c r="A10" s="24" t="s">
        <v>52</v>
      </c>
      <c r="B10" s="4">
        <f t="shared" si="0"/>
        <v>1565</v>
      </c>
      <c r="C10" s="4">
        <f t="shared" si="1"/>
        <v>1472.5</v>
      </c>
      <c r="D10" s="4">
        <v>948.6</v>
      </c>
      <c r="E10" s="4">
        <v>523.9</v>
      </c>
      <c r="F10" s="4">
        <f t="shared" si="2"/>
        <v>92.5</v>
      </c>
      <c r="G10" s="4">
        <v>35.1</v>
      </c>
      <c r="H10" s="31">
        <v>57.4</v>
      </c>
    </row>
    <row r="11" spans="1:8" ht="14.25" customHeight="1" x14ac:dyDescent="0.2">
      <c r="A11" s="25" t="s">
        <v>53</v>
      </c>
      <c r="B11" s="4">
        <f>(C11+F11)</f>
        <v>1249.3</v>
      </c>
      <c r="C11" s="4">
        <f>SUM(D11:E11)</f>
        <v>1242.5999999999999</v>
      </c>
      <c r="D11" s="4">
        <v>866.3</v>
      </c>
      <c r="E11" s="4">
        <v>376.3</v>
      </c>
      <c r="F11" s="4">
        <f>SUM(G11:H11)</f>
        <v>6.7</v>
      </c>
      <c r="G11" s="4">
        <v>6.7</v>
      </c>
      <c r="H11" s="95">
        <v>0</v>
      </c>
    </row>
    <row r="12" spans="1:8" ht="14.25" x14ac:dyDescent="0.2">
      <c r="A12" s="29" t="s">
        <v>54</v>
      </c>
      <c r="B12" s="5">
        <f t="shared" ref="B12:H12" si="3">SUM(B8:B11)</f>
        <v>9057.5999999999985</v>
      </c>
      <c r="C12" s="5">
        <f t="shared" si="3"/>
        <v>8775.4</v>
      </c>
      <c r="D12" s="5">
        <f t="shared" si="3"/>
        <v>5549.3</v>
      </c>
      <c r="E12" s="5">
        <f t="shared" si="3"/>
        <v>3226.1</v>
      </c>
      <c r="F12" s="5">
        <f t="shared" si="3"/>
        <v>282.2</v>
      </c>
      <c r="G12" s="5">
        <f t="shared" si="3"/>
        <v>177.6</v>
      </c>
      <c r="H12" s="32">
        <f t="shared" si="3"/>
        <v>104.6</v>
      </c>
    </row>
    <row r="13" spans="1:8" ht="14.25" x14ac:dyDescent="0.2">
      <c r="A13" s="24" t="s">
        <v>55</v>
      </c>
      <c r="B13" s="4">
        <f t="shared" si="0"/>
        <v>6030.2</v>
      </c>
      <c r="C13" s="4">
        <f t="shared" si="1"/>
        <v>5789</v>
      </c>
      <c r="D13" s="4">
        <v>3878.8</v>
      </c>
      <c r="E13" s="4">
        <v>1910.2</v>
      </c>
      <c r="F13" s="4">
        <f t="shared" si="2"/>
        <v>241.2</v>
      </c>
      <c r="G13" s="4">
        <v>174.1</v>
      </c>
      <c r="H13" s="31">
        <v>67.099999999999994</v>
      </c>
    </row>
    <row r="14" spans="1:8" s="90" customFormat="1" ht="14.25" x14ac:dyDescent="0.2">
      <c r="A14" s="89" t="s">
        <v>56</v>
      </c>
      <c r="B14" s="4">
        <f t="shared" si="0"/>
        <v>1049.7</v>
      </c>
      <c r="C14" s="4">
        <f t="shared" si="1"/>
        <v>1026.5</v>
      </c>
      <c r="D14" s="4">
        <f>'A.8.1'!D10</f>
        <v>799.6</v>
      </c>
      <c r="E14" s="4">
        <f>'A.8.1'!E10</f>
        <v>226.9</v>
      </c>
      <c r="F14" s="4">
        <f t="shared" si="2"/>
        <v>23.2</v>
      </c>
      <c r="G14" s="4">
        <f>'A.8.1'!G10</f>
        <v>18.2</v>
      </c>
      <c r="H14" s="92">
        <f>'A.8.1'!H10</f>
        <v>5</v>
      </c>
    </row>
    <row r="15" spans="1:8" s="6" customFormat="1" x14ac:dyDescent="0.2">
      <c r="A15" s="30" t="s">
        <v>16</v>
      </c>
      <c r="B15" s="5">
        <f>(B12+B13)</f>
        <v>15087.8</v>
      </c>
      <c r="C15" s="5">
        <f>(D15+E15)</f>
        <v>14564.400000000001</v>
      </c>
      <c r="D15" s="5">
        <f>(D12+D13)</f>
        <v>9428.1</v>
      </c>
      <c r="E15" s="5">
        <f>(E12+E13)</f>
        <v>5136.3</v>
      </c>
      <c r="F15" s="5">
        <f>(F12+F13)</f>
        <v>523.4</v>
      </c>
      <c r="G15" s="5">
        <f>(G12+G13)</f>
        <v>351.7</v>
      </c>
      <c r="H15" s="32">
        <f>(H12+H13)</f>
        <v>171.7</v>
      </c>
    </row>
    <row r="16" spans="1:8" s="6" customFormat="1" x14ac:dyDescent="0.2">
      <c r="B16" s="9"/>
      <c r="C16" s="9"/>
      <c r="D16" s="9"/>
      <c r="E16" s="9"/>
      <c r="F16" s="9"/>
      <c r="G16" s="9"/>
      <c r="H16" s="9"/>
    </row>
    <row r="17" spans="1:8" x14ac:dyDescent="0.2">
      <c r="A17" s="14" t="s">
        <v>26</v>
      </c>
    </row>
    <row r="18" spans="1:8" x14ac:dyDescent="0.2">
      <c r="A18" s="10" t="s">
        <v>57</v>
      </c>
    </row>
    <row r="19" spans="1:8" x14ac:dyDescent="0.2">
      <c r="A19" s="10" t="s">
        <v>58</v>
      </c>
    </row>
    <row r="20" spans="1:8" customFormat="1" x14ac:dyDescent="0.2">
      <c r="A20" s="10" t="s">
        <v>59</v>
      </c>
    </row>
    <row r="23" spans="1:8" x14ac:dyDescent="0.2">
      <c r="B23" s="33"/>
      <c r="C23" s="33"/>
      <c r="D23" s="33"/>
      <c r="F23" s="33"/>
      <c r="G23" s="33"/>
    </row>
    <row r="24" spans="1:8" x14ac:dyDescent="0.2">
      <c r="B24" s="88"/>
      <c r="C24" s="72"/>
      <c r="D24" s="72"/>
      <c r="E24" s="72"/>
      <c r="F24" s="72"/>
      <c r="G24" s="72"/>
      <c r="H24" s="72"/>
    </row>
    <row r="39" spans="2:10" x14ac:dyDescent="0.2">
      <c r="B39" s="72"/>
      <c r="C39" s="72"/>
      <c r="D39" s="72"/>
      <c r="E39" s="72"/>
      <c r="G39" s="72"/>
      <c r="H39" s="72"/>
      <c r="I39" s="72"/>
      <c r="J39" s="72"/>
    </row>
    <row r="40" spans="2:10" x14ac:dyDescent="0.2">
      <c r="B40" s="72"/>
      <c r="C40" s="72"/>
      <c r="D40" s="72"/>
      <c r="E40" s="72"/>
      <c r="G40" s="72"/>
      <c r="H40" s="72"/>
      <c r="I40" s="72"/>
      <c r="J40" s="72"/>
    </row>
    <row r="41" spans="2:10" x14ac:dyDescent="0.2">
      <c r="B41" s="72"/>
      <c r="C41" s="72"/>
      <c r="D41" s="72"/>
      <c r="E41" s="72"/>
      <c r="G41" s="72"/>
      <c r="H41" s="72"/>
      <c r="I41" s="72"/>
      <c r="J41" s="72"/>
    </row>
    <row r="42" spans="2:10" x14ac:dyDescent="0.2">
      <c r="B42" s="72"/>
      <c r="C42" s="72"/>
      <c r="D42" s="72"/>
      <c r="E42" s="72"/>
      <c r="G42" s="72"/>
      <c r="H42" s="72"/>
      <c r="I42" s="72"/>
      <c r="J42" s="72"/>
    </row>
    <row r="43" spans="2:10" x14ac:dyDescent="0.2">
      <c r="B43" s="72"/>
      <c r="C43" s="72"/>
      <c r="D43" s="72"/>
      <c r="E43" s="72"/>
      <c r="G43" s="72"/>
      <c r="H43" s="72"/>
      <c r="I43" s="72"/>
      <c r="J43" s="72"/>
    </row>
    <row r="44" spans="2:10" x14ac:dyDescent="0.2">
      <c r="B44" s="72"/>
      <c r="C44" s="72"/>
      <c r="D44" s="72"/>
      <c r="E44" s="72"/>
    </row>
    <row r="45" spans="2:10" x14ac:dyDescent="0.2">
      <c r="B45" s="72"/>
      <c r="C45" s="72"/>
      <c r="D45" s="72"/>
      <c r="E45" s="72"/>
      <c r="G45" s="72"/>
      <c r="H45" s="72"/>
      <c r="I45" s="72"/>
      <c r="J45" s="72"/>
    </row>
    <row r="46" spans="2:10" x14ac:dyDescent="0.2">
      <c r="B46" s="72"/>
      <c r="C46" s="72"/>
      <c r="D46" s="72"/>
      <c r="E46" s="72"/>
    </row>
    <row r="47" spans="2:10" x14ac:dyDescent="0.2">
      <c r="B47" s="72"/>
      <c r="C47" s="72"/>
      <c r="D47" s="72"/>
      <c r="E47" s="72"/>
    </row>
    <row r="48" spans="2:10" x14ac:dyDescent="0.2">
      <c r="B48" s="72"/>
      <c r="C48" s="72"/>
      <c r="D48" s="72"/>
      <c r="E48" s="72"/>
    </row>
    <row r="49" spans="2:5" x14ac:dyDescent="0.2">
      <c r="B49" s="72"/>
      <c r="C49" s="72"/>
      <c r="D49" s="72"/>
      <c r="E49" s="72"/>
    </row>
  </sheetData>
  <mergeCells count="3">
    <mergeCell ref="C5:E5"/>
    <mergeCell ref="A5:A7"/>
    <mergeCell ref="F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>
    <oddFooter>Side &amp;P</oddFooter>
  </headerFooter>
  <ignoredErrors>
    <ignoredError sqref="B12:F12 C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53.140625" customWidth="1"/>
    <col min="5" max="5" width="13.42578125" customWidth="1"/>
    <col min="7" max="7" width="12.5703125" customWidth="1"/>
    <col min="8" max="8" width="15.5703125" customWidth="1"/>
    <col min="11" max="11" width="13.5703125" customWidth="1"/>
    <col min="12" max="12" width="11.42578125" style="3"/>
  </cols>
  <sheetData>
    <row r="1" spans="1:14" x14ac:dyDescent="0.2">
      <c r="A1" s="20" t="s">
        <v>10</v>
      </c>
    </row>
    <row r="2" spans="1:14" ht="18" x14ac:dyDescent="0.25">
      <c r="A2" s="1" t="s">
        <v>60</v>
      </c>
      <c r="B2" s="6"/>
      <c r="C2" s="6"/>
      <c r="D2" s="6"/>
      <c r="E2" s="6"/>
      <c r="F2" s="6"/>
      <c r="G2" s="6"/>
      <c r="H2" s="6"/>
      <c r="I2" s="6"/>
      <c r="J2" s="6"/>
    </row>
    <row r="3" spans="1:14" ht="15.75" x14ac:dyDescent="0.25">
      <c r="A3" s="21" t="s">
        <v>61</v>
      </c>
      <c r="B3" s="6"/>
      <c r="C3" s="6"/>
      <c r="D3" s="6"/>
      <c r="E3" s="6"/>
      <c r="F3" s="6"/>
      <c r="G3" s="6"/>
      <c r="H3" s="6"/>
      <c r="I3" s="6"/>
      <c r="J3" s="6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4.25" customHeight="1" x14ac:dyDescent="0.2">
      <c r="A5" s="117" t="s">
        <v>21</v>
      </c>
      <c r="B5" s="120" t="s">
        <v>30</v>
      </c>
      <c r="C5" s="110" t="s">
        <v>31</v>
      </c>
      <c r="D5" s="110"/>
      <c r="E5" s="110"/>
      <c r="F5" s="111" t="s">
        <v>32</v>
      </c>
      <c r="G5" s="110"/>
      <c r="H5" s="112"/>
      <c r="I5" s="41" t="s">
        <v>33</v>
      </c>
      <c r="J5" s="116" t="s">
        <v>34</v>
      </c>
      <c r="K5" s="110"/>
    </row>
    <row r="6" spans="1:14" ht="14.25" customHeight="1" x14ac:dyDescent="0.2">
      <c r="A6" s="118"/>
      <c r="B6" s="121"/>
      <c r="C6" s="40" t="s">
        <v>16</v>
      </c>
      <c r="D6" s="43" t="s">
        <v>35</v>
      </c>
      <c r="E6" s="43" t="s">
        <v>36</v>
      </c>
      <c r="F6" s="47" t="s">
        <v>16</v>
      </c>
      <c r="G6" s="43" t="s">
        <v>62</v>
      </c>
      <c r="H6" s="43" t="s">
        <v>38</v>
      </c>
      <c r="I6" s="99" t="s">
        <v>39</v>
      </c>
      <c r="J6" s="99" t="s">
        <v>16</v>
      </c>
      <c r="K6" s="40" t="s">
        <v>40</v>
      </c>
    </row>
    <row r="7" spans="1:14" ht="14.25" x14ac:dyDescent="0.2">
      <c r="A7" s="118"/>
      <c r="B7" s="121"/>
      <c r="C7" s="48"/>
      <c r="D7" s="40" t="s">
        <v>41</v>
      </c>
      <c r="E7" s="43"/>
      <c r="F7" s="40"/>
      <c r="G7" s="43" t="s">
        <v>42</v>
      </c>
      <c r="H7" s="43"/>
      <c r="I7" s="99"/>
      <c r="J7" s="42"/>
      <c r="K7" s="47" t="s">
        <v>43</v>
      </c>
    </row>
    <row r="8" spans="1:14" ht="14.25" x14ac:dyDescent="0.2">
      <c r="A8" s="119"/>
      <c r="B8" s="122"/>
      <c r="C8" s="39"/>
      <c r="D8" s="100" t="s">
        <v>44</v>
      </c>
      <c r="E8" s="45"/>
      <c r="F8" s="45"/>
      <c r="G8" s="43" t="s">
        <v>45</v>
      </c>
      <c r="H8" s="45"/>
      <c r="I8" s="100"/>
      <c r="J8" s="42" t="s">
        <v>16</v>
      </c>
      <c r="K8" s="42"/>
    </row>
    <row r="9" spans="1:14" ht="14.25" customHeight="1" x14ac:dyDescent="0.2">
      <c r="A9" s="24" t="s">
        <v>50</v>
      </c>
      <c r="B9" s="44">
        <f>(C9+F9+I9+J9)</f>
        <v>1716.6000000000004</v>
      </c>
      <c r="C9" s="44">
        <f>SUM(D9:E9)</f>
        <v>376.9</v>
      </c>
      <c r="D9" s="44">
        <v>375.5</v>
      </c>
      <c r="E9" s="44">
        <v>1.4</v>
      </c>
      <c r="F9" s="4">
        <f>SUM(G9:H9)</f>
        <v>1192.4000000000001</v>
      </c>
      <c r="G9" s="44">
        <v>575.79999999999995</v>
      </c>
      <c r="H9" s="4">
        <v>616.6</v>
      </c>
      <c r="I9" s="4">
        <v>58.9</v>
      </c>
      <c r="J9" s="44">
        <v>88.4</v>
      </c>
      <c r="K9" s="46">
        <v>47.6</v>
      </c>
      <c r="L9" s="33"/>
      <c r="M9" s="71"/>
      <c r="N9" s="71"/>
    </row>
    <row r="10" spans="1:14" ht="14.25" customHeight="1" x14ac:dyDescent="0.2">
      <c r="A10" s="24" t="s">
        <v>51</v>
      </c>
      <c r="B10" s="4">
        <f t="shared" ref="B10:B14" si="0">(C10+F10+I10+J10)</f>
        <v>4526.7</v>
      </c>
      <c r="C10" s="4">
        <f t="shared" ref="C10:C14" si="1">SUM(D10:E10)</f>
        <v>1618.8999999999999</v>
      </c>
      <c r="D10" s="4">
        <v>1240.5999999999999</v>
      </c>
      <c r="E10" s="4">
        <v>378.3</v>
      </c>
      <c r="F10" s="4">
        <f t="shared" ref="F10:F14" si="2">SUM(G10:H10)</f>
        <v>2033.3</v>
      </c>
      <c r="G10" s="4">
        <v>684.8</v>
      </c>
      <c r="H10" s="4">
        <v>1348.5</v>
      </c>
      <c r="I10" s="4">
        <v>143.30000000000001</v>
      </c>
      <c r="J10" s="4">
        <v>731.2</v>
      </c>
      <c r="K10" s="31">
        <v>274.60000000000002</v>
      </c>
      <c r="L10" s="33"/>
      <c r="M10" s="71"/>
      <c r="N10" s="71"/>
    </row>
    <row r="11" spans="1:14" ht="14.25" customHeight="1" x14ac:dyDescent="0.2">
      <c r="A11" s="24" t="s">
        <v>52</v>
      </c>
      <c r="B11" s="4">
        <f t="shared" si="0"/>
        <v>1565</v>
      </c>
      <c r="C11" s="4">
        <f t="shared" si="1"/>
        <v>149.1</v>
      </c>
      <c r="D11" s="4">
        <v>144.69999999999999</v>
      </c>
      <c r="E11" s="4">
        <v>4.4000000000000004</v>
      </c>
      <c r="F11" s="4">
        <f t="shared" si="2"/>
        <v>1142</v>
      </c>
      <c r="G11" s="4">
        <v>566.5</v>
      </c>
      <c r="H11" s="4">
        <v>575.5</v>
      </c>
      <c r="I11" s="4">
        <v>120.5</v>
      </c>
      <c r="J11" s="4">
        <v>153.4</v>
      </c>
      <c r="K11" s="31">
        <v>65.5</v>
      </c>
      <c r="L11" s="33"/>
      <c r="M11" s="71"/>
      <c r="N11" s="71"/>
    </row>
    <row r="12" spans="1:14" ht="14.25" customHeight="1" x14ac:dyDescent="0.2">
      <c r="A12" s="25" t="s">
        <v>53</v>
      </c>
      <c r="B12" s="4">
        <f t="shared" si="0"/>
        <v>1249.3000000000002</v>
      </c>
      <c r="C12" s="4">
        <f t="shared" si="1"/>
        <v>140.30000000000001</v>
      </c>
      <c r="D12" s="4">
        <v>130.9</v>
      </c>
      <c r="E12" s="4">
        <v>9.4</v>
      </c>
      <c r="F12" s="4">
        <f>SUM(G12:H12)</f>
        <v>970.90000000000009</v>
      </c>
      <c r="G12" s="4">
        <v>396.3</v>
      </c>
      <c r="H12" s="4">
        <v>574.6</v>
      </c>
      <c r="I12" s="4">
        <v>28.7</v>
      </c>
      <c r="J12" s="4">
        <v>109.4</v>
      </c>
      <c r="K12" s="31">
        <v>32.700000000000003</v>
      </c>
      <c r="L12" s="33"/>
      <c r="M12" s="71"/>
      <c r="N12" s="71"/>
    </row>
    <row r="13" spans="1:14" ht="14.25" x14ac:dyDescent="0.2">
      <c r="A13" s="29" t="s">
        <v>54</v>
      </c>
      <c r="B13" s="5">
        <f t="shared" ref="B13:K13" si="3">SUM(B9:B12)</f>
        <v>9057.6</v>
      </c>
      <c r="C13" s="5">
        <f t="shared" si="3"/>
        <v>2285.1999999999998</v>
      </c>
      <c r="D13" s="5">
        <f t="shared" si="3"/>
        <v>1891.7</v>
      </c>
      <c r="E13" s="5">
        <f t="shared" si="3"/>
        <v>393.49999999999994</v>
      </c>
      <c r="F13" s="5">
        <f t="shared" si="3"/>
        <v>5338.6</v>
      </c>
      <c r="G13" s="5">
        <f t="shared" si="3"/>
        <v>2223.4</v>
      </c>
      <c r="H13" s="5">
        <f t="shared" si="3"/>
        <v>3115.2</v>
      </c>
      <c r="I13" s="5">
        <f t="shared" si="3"/>
        <v>351.40000000000003</v>
      </c>
      <c r="J13" s="5">
        <f t="shared" si="3"/>
        <v>1082.4000000000001</v>
      </c>
      <c r="K13" s="32">
        <f t="shared" si="3"/>
        <v>420.40000000000003</v>
      </c>
      <c r="L13" s="33"/>
      <c r="M13" s="71"/>
      <c r="N13" s="71"/>
    </row>
    <row r="14" spans="1:14" ht="14.25" x14ac:dyDescent="0.2">
      <c r="A14" s="24" t="s">
        <v>55</v>
      </c>
      <c r="B14" s="4">
        <f t="shared" si="0"/>
        <v>6030.2</v>
      </c>
      <c r="C14" s="4">
        <f t="shared" si="1"/>
        <v>247.10000000000002</v>
      </c>
      <c r="D14" s="4">
        <v>201.4</v>
      </c>
      <c r="E14" s="4">
        <v>45.7</v>
      </c>
      <c r="F14" s="4">
        <f t="shared" si="2"/>
        <v>5421.5</v>
      </c>
      <c r="G14" s="4">
        <v>4794.7</v>
      </c>
      <c r="H14" s="4">
        <v>626.79999999999995</v>
      </c>
      <c r="I14" s="4">
        <v>152.4</v>
      </c>
      <c r="J14" s="4">
        <v>209.2</v>
      </c>
      <c r="K14" s="31">
        <v>96.4</v>
      </c>
      <c r="L14" s="33"/>
      <c r="M14" s="71"/>
      <c r="N14" s="71"/>
    </row>
    <row r="15" spans="1:14" s="90" customFormat="1" ht="14.25" x14ac:dyDescent="0.2">
      <c r="A15" s="89" t="s">
        <v>56</v>
      </c>
      <c r="B15" s="4">
        <f>(C15+F15+I15+J15)</f>
        <v>1049.7</v>
      </c>
      <c r="C15" s="4">
        <f>SUM(D15:E15)</f>
        <v>40.5</v>
      </c>
      <c r="D15" s="4">
        <f>'A.8.2'!D11</f>
        <v>40.5</v>
      </c>
      <c r="E15" s="93" t="s">
        <v>46</v>
      </c>
      <c r="F15" s="4">
        <f>SUM(G15:H15)</f>
        <v>957.5</v>
      </c>
      <c r="G15" s="4">
        <f>'A.8.2'!G11</f>
        <v>938.8</v>
      </c>
      <c r="H15" s="4">
        <f>'A.8.2'!H11</f>
        <v>18.7</v>
      </c>
      <c r="I15" s="4">
        <f>'A.8.2'!I11</f>
        <v>49.7</v>
      </c>
      <c r="J15" s="4">
        <f>'A.8.2'!J11</f>
        <v>2</v>
      </c>
      <c r="K15" s="31">
        <f>'A.8.2'!K11</f>
        <v>0.5</v>
      </c>
      <c r="L15" s="96"/>
      <c r="N15" s="71"/>
    </row>
    <row r="16" spans="1:14" x14ac:dyDescent="0.2">
      <c r="A16" s="30" t="s">
        <v>16</v>
      </c>
      <c r="B16" s="5">
        <f>(B13+B14)</f>
        <v>15087.8</v>
      </c>
      <c r="C16" s="5">
        <f t="shared" ref="C16:K16" si="4">(C13+C14)</f>
        <v>2532.2999999999997</v>
      </c>
      <c r="D16" s="5">
        <f t="shared" si="4"/>
        <v>2093.1</v>
      </c>
      <c r="E16" s="5">
        <f t="shared" si="4"/>
        <v>439.19999999999993</v>
      </c>
      <c r="F16" s="5">
        <f t="shared" si="4"/>
        <v>10760.1</v>
      </c>
      <c r="G16" s="5">
        <f t="shared" si="4"/>
        <v>7018.1</v>
      </c>
      <c r="H16" s="5">
        <f t="shared" si="4"/>
        <v>3742</v>
      </c>
      <c r="I16" s="5">
        <f t="shared" si="4"/>
        <v>503.80000000000007</v>
      </c>
      <c r="J16" s="5">
        <f t="shared" si="4"/>
        <v>1291.6000000000001</v>
      </c>
      <c r="K16" s="32">
        <f t="shared" si="4"/>
        <v>516.80000000000007</v>
      </c>
      <c r="N16" s="71"/>
    </row>
    <row r="17" spans="1:12" x14ac:dyDescent="0.2">
      <c r="A17" s="6"/>
      <c r="B17" s="9"/>
      <c r="C17" s="9"/>
      <c r="D17" s="9"/>
      <c r="E17" s="9"/>
      <c r="F17" s="9"/>
      <c r="G17" s="9"/>
      <c r="H17" s="9"/>
      <c r="I17" s="9"/>
      <c r="J17" s="9"/>
    </row>
    <row r="18" spans="1:12" x14ac:dyDescent="0.2">
      <c r="A18" s="14" t="s">
        <v>26</v>
      </c>
      <c r="B18" s="3"/>
      <c r="C18" s="72"/>
      <c r="D18" s="3"/>
      <c r="E18" s="3"/>
      <c r="F18" s="72"/>
      <c r="G18" s="3"/>
      <c r="H18" s="3"/>
      <c r="I18" s="3"/>
      <c r="J18" s="3"/>
    </row>
    <row r="19" spans="1:12" x14ac:dyDescent="0.2">
      <c r="A19" s="10" t="s">
        <v>57</v>
      </c>
      <c r="B19" s="3"/>
      <c r="C19" s="3"/>
      <c r="D19" s="3"/>
      <c r="E19" s="3"/>
      <c r="F19" s="3"/>
      <c r="G19" s="3"/>
      <c r="H19" s="3"/>
      <c r="I19" s="3"/>
      <c r="J19" s="3"/>
    </row>
    <row r="20" spans="1:12" x14ac:dyDescent="0.2">
      <c r="A20" s="10" t="s">
        <v>58</v>
      </c>
      <c r="B20" s="3"/>
      <c r="C20" s="3"/>
      <c r="D20" s="3"/>
      <c r="E20" s="3"/>
      <c r="F20" s="3"/>
      <c r="G20" s="3"/>
      <c r="H20" s="3"/>
      <c r="I20" s="3"/>
      <c r="J20" s="3"/>
    </row>
    <row r="21" spans="1:12" x14ac:dyDescent="0.2">
      <c r="A21" s="10" t="s">
        <v>59</v>
      </c>
      <c r="L21"/>
    </row>
    <row r="24" spans="1:12" x14ac:dyDescent="0.2"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2" x14ac:dyDescent="0.2">
      <c r="B25" s="71"/>
      <c r="C25" s="71"/>
      <c r="D25" s="71"/>
      <c r="E25" s="71"/>
      <c r="F25" s="71"/>
      <c r="G25" s="71"/>
      <c r="H25" s="71"/>
      <c r="I25" s="71"/>
      <c r="J25" s="71"/>
      <c r="K25" s="71"/>
    </row>
  </sheetData>
  <mergeCells count="5">
    <mergeCell ref="J5:K5"/>
    <mergeCell ref="A5:A8"/>
    <mergeCell ref="B5:B8"/>
    <mergeCell ref="C5:E5"/>
    <mergeCell ref="F5:H5"/>
  </mergeCells>
  <phoneticPr fontId="0" type="noConversion"/>
  <pageMargins left="0.78740157499999996" right="0.78740157499999996" top="0.984251969" bottom="0.984251969" header="0.5" footer="0.5"/>
  <pageSetup paperSize="9" scale="74" orientation="landscape" r:id="rId1"/>
  <headerFooter alignWithMargins="0"/>
  <ignoredErrors>
    <ignoredError sqref="F9:F12 F14 F16:F17" formulaRange="1"/>
    <ignoredError sqref="B13:C13" formula="1"/>
    <ignoredError sqref="F13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showGridLines="0" workbookViewId="0">
      <selection activeCell="F8" sqref="F8"/>
    </sheetView>
  </sheetViews>
  <sheetFormatPr baseColWidth="10" defaultColWidth="11.42578125" defaultRowHeight="12.75" x14ac:dyDescent="0.2"/>
  <cols>
    <col min="1" max="1" width="57.5703125" customWidth="1"/>
    <col min="3" max="3" width="25.5703125" customWidth="1"/>
    <col min="5" max="5" width="24.7109375" bestFit="1" customWidth="1"/>
    <col min="6" max="6" width="11.42578125" style="3"/>
  </cols>
  <sheetData>
    <row r="1" spans="1:9" x14ac:dyDescent="0.2">
      <c r="A1" s="20" t="s">
        <v>10</v>
      </c>
    </row>
    <row r="2" spans="1:9" ht="18" x14ac:dyDescent="0.25">
      <c r="A2" s="1" t="s">
        <v>63</v>
      </c>
      <c r="B2" s="6"/>
      <c r="C2" s="6"/>
      <c r="D2" s="6"/>
      <c r="E2" s="6"/>
    </row>
    <row r="3" spans="1:9" ht="15.75" x14ac:dyDescent="0.25">
      <c r="A3" s="21" t="s">
        <v>64</v>
      </c>
      <c r="B3" s="6"/>
      <c r="C3" s="6"/>
      <c r="D3" s="6"/>
      <c r="E3" s="6"/>
    </row>
    <row r="4" spans="1:9" x14ac:dyDescent="0.2">
      <c r="A4" s="3"/>
      <c r="B4" s="3"/>
      <c r="C4" s="3"/>
      <c r="D4" s="3"/>
      <c r="E4" s="3"/>
    </row>
    <row r="5" spans="1:9" ht="14.25" x14ac:dyDescent="0.2">
      <c r="A5" s="125" t="s">
        <v>21</v>
      </c>
      <c r="B5" s="123" t="s">
        <v>65</v>
      </c>
      <c r="C5" s="123"/>
      <c r="D5" s="124" t="s">
        <v>66</v>
      </c>
      <c r="E5" s="123"/>
    </row>
    <row r="6" spans="1:9" ht="14.25" x14ac:dyDescent="0.2">
      <c r="A6" s="126"/>
      <c r="B6" s="62" t="s">
        <v>16</v>
      </c>
      <c r="C6" s="60" t="s">
        <v>67</v>
      </c>
      <c r="D6" s="59" t="s">
        <v>16</v>
      </c>
      <c r="E6" s="61" t="s">
        <v>67</v>
      </c>
    </row>
    <row r="7" spans="1:9" ht="14.25" customHeight="1" x14ac:dyDescent="0.2">
      <c r="A7" s="24" t="s">
        <v>23</v>
      </c>
      <c r="B7" s="12">
        <v>3257</v>
      </c>
      <c r="C7" s="12">
        <v>2286</v>
      </c>
      <c r="D7" s="12">
        <v>2975</v>
      </c>
      <c r="E7" s="22">
        <v>2217</v>
      </c>
      <c r="F7" s="79">
        <f>D7-E7</f>
        <v>758</v>
      </c>
      <c r="G7" s="16"/>
      <c r="H7" s="69"/>
    </row>
    <row r="8" spans="1:9" ht="14.25" customHeight="1" x14ac:dyDescent="0.2">
      <c r="A8" s="24" t="s">
        <v>24</v>
      </c>
      <c r="B8" s="12">
        <v>9804</v>
      </c>
      <c r="C8" s="12">
        <v>6384</v>
      </c>
      <c r="D8" s="12">
        <v>6612</v>
      </c>
      <c r="E8" s="22">
        <v>4522</v>
      </c>
      <c r="F8" s="79">
        <f>D8-E8</f>
        <v>2090</v>
      </c>
      <c r="G8" s="16"/>
      <c r="H8" s="69"/>
      <c r="I8" s="19"/>
    </row>
    <row r="9" spans="1:9" s="90" customFormat="1" ht="14.25" x14ac:dyDescent="0.2">
      <c r="A9" s="89" t="s">
        <v>25</v>
      </c>
      <c r="B9" s="94">
        <v>1996</v>
      </c>
      <c r="C9" s="12">
        <v>1248</v>
      </c>
      <c r="D9" s="12">
        <v>837</v>
      </c>
      <c r="E9" s="22">
        <v>466</v>
      </c>
      <c r="F9" s="22"/>
      <c r="G9" s="22"/>
      <c r="H9" s="69"/>
    </row>
    <row r="10" spans="1:9" x14ac:dyDescent="0.2">
      <c r="A10" s="28" t="s">
        <v>16</v>
      </c>
      <c r="B10" s="13">
        <f>SUM(B7:B8)</f>
        <v>13061</v>
      </c>
      <c r="C10" s="13">
        <f>SUM(C7:C8)</f>
        <v>8670</v>
      </c>
      <c r="D10" s="13">
        <f>SUM(D7:D8)</f>
        <v>9587</v>
      </c>
      <c r="E10" s="23">
        <f>SUM(E7:E8)</f>
        <v>6739</v>
      </c>
      <c r="G10" s="19"/>
    </row>
    <row r="12" spans="1:9" x14ac:dyDescent="0.2">
      <c r="A12" s="14" t="s">
        <v>26</v>
      </c>
      <c r="D12" s="19"/>
    </row>
    <row r="13" spans="1:9" x14ac:dyDescent="0.2">
      <c r="A13" s="10" t="s">
        <v>27</v>
      </c>
      <c r="F13"/>
    </row>
    <row r="14" spans="1:9" x14ac:dyDescent="0.2">
      <c r="A14" s="10"/>
      <c r="C14" s="19"/>
    </row>
    <row r="18" spans="2:4" x14ac:dyDescent="0.2">
      <c r="B18" s="19"/>
    </row>
    <row r="22" spans="2:4" x14ac:dyDescent="0.2">
      <c r="C22" s="19"/>
    </row>
    <row r="26" spans="2:4" x14ac:dyDescent="0.2">
      <c r="D26" s="3"/>
    </row>
    <row r="27" spans="2:4" x14ac:dyDescent="0.2">
      <c r="D27" s="3"/>
    </row>
    <row r="28" spans="2:4" x14ac:dyDescent="0.2">
      <c r="D28" s="3"/>
    </row>
    <row r="29" spans="2:4" x14ac:dyDescent="0.2">
      <c r="D29" s="3"/>
    </row>
    <row r="30" spans="2:4" x14ac:dyDescent="0.2">
      <c r="D30" s="3"/>
    </row>
    <row r="31" spans="2:4" x14ac:dyDescent="0.2">
      <c r="D31" s="3"/>
    </row>
  </sheetData>
  <mergeCells count="3">
    <mergeCell ref="B5:C5"/>
    <mergeCell ref="D5:E5"/>
    <mergeCell ref="A5:A6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10 E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showGridLines="0" workbookViewId="0">
      <selection activeCell="E14" sqref="E14"/>
    </sheetView>
  </sheetViews>
  <sheetFormatPr baseColWidth="10" defaultColWidth="11.42578125" defaultRowHeight="12.75" x14ac:dyDescent="0.2"/>
  <cols>
    <col min="1" max="1" width="61.5703125" customWidth="1"/>
    <col min="3" max="3" width="24.7109375" bestFit="1" customWidth="1"/>
    <col min="5" max="5" width="24.7109375" bestFit="1" customWidth="1"/>
    <col min="6" max="6" width="11.42578125" style="3"/>
  </cols>
  <sheetData>
    <row r="1" spans="1:8" x14ac:dyDescent="0.2">
      <c r="A1" s="20" t="s">
        <v>10</v>
      </c>
    </row>
    <row r="2" spans="1:8" ht="18" x14ac:dyDescent="0.25">
      <c r="A2" s="1" t="s">
        <v>68</v>
      </c>
      <c r="B2" s="6"/>
      <c r="C2" s="6"/>
      <c r="D2" s="6"/>
      <c r="E2" s="6"/>
    </row>
    <row r="3" spans="1:8" ht="15.75" x14ac:dyDescent="0.25">
      <c r="A3" s="21" t="s">
        <v>69</v>
      </c>
      <c r="B3" s="6"/>
      <c r="C3" s="6"/>
      <c r="D3" s="6"/>
      <c r="E3" s="6"/>
    </row>
    <row r="4" spans="1:8" x14ac:dyDescent="0.2">
      <c r="A4" s="3"/>
      <c r="B4" s="3"/>
      <c r="C4" s="3"/>
      <c r="D4" s="3"/>
      <c r="E4" s="3"/>
    </row>
    <row r="5" spans="1:8" ht="14.25" x14ac:dyDescent="0.2">
      <c r="A5" s="125" t="s">
        <v>21</v>
      </c>
      <c r="B5" s="123" t="s">
        <v>65</v>
      </c>
      <c r="C5" s="123"/>
      <c r="D5" s="124" t="s">
        <v>66</v>
      </c>
      <c r="E5" s="123"/>
    </row>
    <row r="6" spans="1:8" ht="14.25" x14ac:dyDescent="0.2">
      <c r="A6" s="115"/>
      <c r="B6" s="62" t="s">
        <v>16</v>
      </c>
      <c r="C6" s="60" t="s">
        <v>67</v>
      </c>
      <c r="D6" s="59" t="s">
        <v>16</v>
      </c>
      <c r="E6" s="61" t="s">
        <v>67</v>
      </c>
    </row>
    <row r="7" spans="1:8" ht="14.25" customHeight="1" x14ac:dyDescent="0.2">
      <c r="A7" s="24" t="s">
        <v>50</v>
      </c>
      <c r="B7" s="12">
        <v>1455</v>
      </c>
      <c r="C7" s="12">
        <v>823</v>
      </c>
      <c r="D7" s="12">
        <v>1150</v>
      </c>
      <c r="E7" s="22">
        <v>725</v>
      </c>
      <c r="F7" s="79"/>
      <c r="G7" s="22"/>
      <c r="H7" s="19"/>
    </row>
    <row r="8" spans="1:8" ht="14.25" customHeight="1" x14ac:dyDescent="0.2">
      <c r="A8" s="24" t="s">
        <v>51</v>
      </c>
      <c r="B8" s="12">
        <v>2742</v>
      </c>
      <c r="C8" s="12">
        <v>1831</v>
      </c>
      <c r="D8" s="12">
        <v>2482</v>
      </c>
      <c r="E8" s="22">
        <v>1785</v>
      </c>
      <c r="F8" s="79"/>
      <c r="G8" s="22"/>
      <c r="H8" s="19"/>
    </row>
    <row r="9" spans="1:8" ht="14.25" customHeight="1" x14ac:dyDescent="0.2">
      <c r="A9" s="24" t="s">
        <v>52</v>
      </c>
      <c r="B9" s="12">
        <v>1105</v>
      </c>
      <c r="C9" s="12">
        <v>794</v>
      </c>
      <c r="D9" s="12">
        <v>1008</v>
      </c>
      <c r="E9" s="22">
        <v>785</v>
      </c>
      <c r="F9" s="79"/>
      <c r="G9" s="22"/>
      <c r="H9" s="19"/>
    </row>
    <row r="10" spans="1:8" ht="14.25" customHeight="1" x14ac:dyDescent="0.2">
      <c r="A10" s="25" t="s">
        <v>53</v>
      </c>
      <c r="B10" s="12">
        <v>990</v>
      </c>
      <c r="C10" s="12">
        <v>766</v>
      </c>
      <c r="D10" s="12">
        <v>933</v>
      </c>
      <c r="E10" s="22">
        <v>748</v>
      </c>
      <c r="F10" s="79"/>
      <c r="G10" s="22"/>
      <c r="H10" s="19"/>
    </row>
    <row r="11" spans="1:8" ht="14.25" x14ac:dyDescent="0.2">
      <c r="A11" s="26" t="s">
        <v>54</v>
      </c>
      <c r="B11" s="13">
        <f>SUM(B7:B10)</f>
        <v>6292</v>
      </c>
      <c r="C11" s="13">
        <f>SUM(C7:C10)</f>
        <v>4214</v>
      </c>
      <c r="D11" s="13">
        <f>SUM(D7:D10)</f>
        <v>5573</v>
      </c>
      <c r="E11" s="23">
        <f>SUM(E7:E10)</f>
        <v>4043</v>
      </c>
      <c r="F11" s="79"/>
      <c r="G11" s="16"/>
      <c r="H11" s="19"/>
    </row>
    <row r="12" spans="1:8" ht="14.25" x14ac:dyDescent="0.2">
      <c r="A12" s="24" t="s">
        <v>55</v>
      </c>
      <c r="B12" s="12">
        <v>6769</v>
      </c>
      <c r="C12" s="12">
        <v>4456</v>
      </c>
      <c r="D12" s="12">
        <v>4014</v>
      </c>
      <c r="E12" s="22">
        <v>2696</v>
      </c>
      <c r="F12" s="79"/>
      <c r="G12" s="16"/>
      <c r="H12" s="19"/>
    </row>
    <row r="13" spans="1:8" s="90" customFormat="1" ht="14.25" x14ac:dyDescent="0.2">
      <c r="A13" s="89" t="s">
        <v>56</v>
      </c>
      <c r="B13" s="12">
        <f>'A.8.5'!B9</f>
        <v>1996</v>
      </c>
      <c r="C13" s="12">
        <f>'A.8.5'!C9</f>
        <v>1248</v>
      </c>
      <c r="D13" s="12">
        <f>'A.8.5'!D9</f>
        <v>837</v>
      </c>
      <c r="E13" s="22">
        <f>'A.8.5'!E9</f>
        <v>466</v>
      </c>
      <c r="F13" s="22"/>
      <c r="G13" s="22"/>
      <c r="H13" s="69"/>
    </row>
    <row r="14" spans="1:8" x14ac:dyDescent="0.2">
      <c r="A14" s="27" t="s">
        <v>16</v>
      </c>
      <c r="B14" s="13">
        <f>(B11+B12)</f>
        <v>13061</v>
      </c>
      <c r="C14" s="13">
        <f>(C11+C12)</f>
        <v>8670</v>
      </c>
      <c r="D14" s="13">
        <f>(D11+D12)</f>
        <v>9587</v>
      </c>
      <c r="E14" s="23">
        <f>(E11+E12)</f>
        <v>6739</v>
      </c>
      <c r="G14" s="15"/>
      <c r="H14" s="19"/>
    </row>
    <row r="15" spans="1:8" x14ac:dyDescent="0.2">
      <c r="A15" s="6"/>
      <c r="C15" s="19"/>
    </row>
    <row r="16" spans="1:8" x14ac:dyDescent="0.2">
      <c r="A16" s="14" t="s">
        <v>26</v>
      </c>
    </row>
    <row r="17" spans="1:6" x14ac:dyDescent="0.2">
      <c r="A17" s="10" t="s">
        <v>57</v>
      </c>
    </row>
    <row r="18" spans="1:6" x14ac:dyDescent="0.2">
      <c r="A18" s="10" t="s">
        <v>58</v>
      </c>
    </row>
    <row r="19" spans="1:6" x14ac:dyDescent="0.2">
      <c r="A19" s="10" t="s">
        <v>59</v>
      </c>
      <c r="F19"/>
    </row>
    <row r="25" spans="1:6" x14ac:dyDescent="0.2">
      <c r="F25" s="16"/>
    </row>
    <row r="26" spans="1:6" x14ac:dyDescent="0.2">
      <c r="F26" s="16"/>
    </row>
    <row r="27" spans="1:6" x14ac:dyDescent="0.2">
      <c r="F27" s="16"/>
    </row>
    <row r="28" spans="1:6" x14ac:dyDescent="0.2">
      <c r="F28" s="16"/>
    </row>
    <row r="29" spans="1:6" x14ac:dyDescent="0.2">
      <c r="F29" s="18"/>
    </row>
    <row r="31" spans="1:6" x14ac:dyDescent="0.2">
      <c r="F31" s="16"/>
    </row>
    <row r="32" spans="1:6" x14ac:dyDescent="0.2">
      <c r="F32" s="18"/>
    </row>
    <row r="33" spans="6:6" x14ac:dyDescent="0.2">
      <c r="F33"/>
    </row>
    <row r="34" spans="6:6" x14ac:dyDescent="0.2">
      <c r="F34"/>
    </row>
    <row r="35" spans="6:6" x14ac:dyDescent="0.2">
      <c r="F35"/>
    </row>
  </sheetData>
  <mergeCells count="3">
    <mergeCell ref="D5:E5"/>
    <mergeCell ref="B5:C5"/>
    <mergeCell ref="A5:A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C6D-6925-4720-82E9-2DDA4E378665}">
  <dimension ref="A1:I22"/>
  <sheetViews>
    <sheetView zoomScaleNormal="100" workbookViewId="0">
      <selection activeCell="A21" sqref="A21"/>
    </sheetView>
  </sheetViews>
  <sheetFormatPr baseColWidth="10" defaultRowHeight="15" x14ac:dyDescent="0.25"/>
  <cols>
    <col min="1" max="1" width="54.28515625" style="127" customWidth="1"/>
    <col min="2" max="4" width="8.7109375" style="127" customWidth="1"/>
    <col min="5" max="5" width="11.42578125" style="127"/>
    <col min="6" max="8" width="8.7109375" style="127" customWidth="1"/>
    <col min="9" max="16384" width="11.42578125" style="127"/>
  </cols>
  <sheetData>
    <row r="1" spans="1:9" x14ac:dyDescent="0.25">
      <c r="A1" s="153" t="s">
        <v>78</v>
      </c>
    </row>
    <row r="2" spans="1:9" ht="18" x14ac:dyDescent="0.25">
      <c r="A2" s="152" t="s">
        <v>77</v>
      </c>
    </row>
    <row r="3" spans="1:9" ht="15.75" x14ac:dyDescent="0.25">
      <c r="A3" s="151" t="s">
        <v>76</v>
      </c>
    </row>
    <row r="5" spans="1:9" x14ac:dyDescent="0.25">
      <c r="A5" s="150"/>
      <c r="B5" s="149" t="s">
        <v>75</v>
      </c>
      <c r="C5" s="148"/>
      <c r="D5" s="148"/>
      <c r="E5" s="148"/>
      <c r="F5" s="149" t="s">
        <v>74</v>
      </c>
      <c r="G5" s="148"/>
      <c r="H5" s="148"/>
      <c r="I5" s="148"/>
    </row>
    <row r="6" spans="1:9" x14ac:dyDescent="0.25">
      <c r="A6" s="147"/>
      <c r="B6" s="146" t="s">
        <v>16</v>
      </c>
      <c r="C6" s="145" t="s">
        <v>73</v>
      </c>
      <c r="D6" s="145" t="s">
        <v>72</v>
      </c>
      <c r="E6" s="144" t="s">
        <v>71</v>
      </c>
      <c r="F6" s="146" t="s">
        <v>16</v>
      </c>
      <c r="G6" s="145" t="s">
        <v>73</v>
      </c>
      <c r="H6" s="145" t="s">
        <v>72</v>
      </c>
      <c r="I6" s="144" t="s">
        <v>71</v>
      </c>
    </row>
    <row r="7" spans="1:9" x14ac:dyDescent="0.25">
      <c r="A7" s="143" t="s">
        <v>50</v>
      </c>
      <c r="B7" s="141">
        <f>SUM(C7:D7)</f>
        <v>600</v>
      </c>
      <c r="C7" s="141">
        <v>294</v>
      </c>
      <c r="D7" s="141">
        <v>306</v>
      </c>
      <c r="E7" s="140">
        <f>C7/B7</f>
        <v>0.49</v>
      </c>
      <c r="F7" s="142">
        <f>SUM(G7:H7)</f>
        <v>223</v>
      </c>
      <c r="G7" s="141">
        <v>102</v>
      </c>
      <c r="H7" s="141">
        <v>121</v>
      </c>
      <c r="I7" s="140">
        <f>G7/F7</f>
        <v>0.45739910313901344</v>
      </c>
    </row>
    <row r="8" spans="1:9" x14ac:dyDescent="0.25">
      <c r="A8" s="143" t="s">
        <v>51</v>
      </c>
      <c r="B8" s="141">
        <f>SUM(C8:D8)</f>
        <v>1140</v>
      </c>
      <c r="C8" s="141">
        <v>288</v>
      </c>
      <c r="D8" s="141">
        <v>852</v>
      </c>
      <c r="E8" s="140">
        <f>C8/B8</f>
        <v>0.25263157894736843</v>
      </c>
      <c r="F8" s="142">
        <f>SUM(G8:H8)</f>
        <v>691</v>
      </c>
      <c r="G8" s="141">
        <v>212</v>
      </c>
      <c r="H8" s="141">
        <v>479</v>
      </c>
      <c r="I8" s="140">
        <f>G8/F8</f>
        <v>0.30680173661360349</v>
      </c>
    </row>
    <row r="9" spans="1:9" x14ac:dyDescent="0.25">
      <c r="A9" s="143" t="s">
        <v>52</v>
      </c>
      <c r="B9" s="141">
        <f>SUM(C9:D9)</f>
        <v>528</v>
      </c>
      <c r="C9" s="141">
        <v>221</v>
      </c>
      <c r="D9" s="141">
        <v>307</v>
      </c>
      <c r="E9" s="140">
        <f>C9/B9</f>
        <v>0.41856060606060608</v>
      </c>
      <c r="F9" s="142">
        <f>SUM(G9:H9)</f>
        <v>266</v>
      </c>
      <c r="G9" s="141">
        <v>125</v>
      </c>
      <c r="H9" s="141">
        <v>141</v>
      </c>
      <c r="I9" s="140">
        <f>G9/F9</f>
        <v>0.46992481203007519</v>
      </c>
    </row>
    <row r="10" spans="1:9" x14ac:dyDescent="0.25">
      <c r="A10" s="143" t="s">
        <v>53</v>
      </c>
      <c r="B10" s="141">
        <f>SUM(C10:D10)</f>
        <v>455</v>
      </c>
      <c r="C10" s="141">
        <v>230</v>
      </c>
      <c r="D10" s="141">
        <v>225</v>
      </c>
      <c r="E10" s="140">
        <f>C10/B10</f>
        <v>0.50549450549450547</v>
      </c>
      <c r="F10" s="142">
        <f>SUM(G10:H10)</f>
        <v>311</v>
      </c>
      <c r="G10" s="141">
        <v>183</v>
      </c>
      <c r="H10" s="141">
        <v>128</v>
      </c>
      <c r="I10" s="140">
        <f>G10/F10</f>
        <v>0.58842443729903537</v>
      </c>
    </row>
    <row r="11" spans="1:9" x14ac:dyDescent="0.25">
      <c r="A11" s="135" t="s">
        <v>54</v>
      </c>
      <c r="B11" s="133">
        <f>SUM(B7:B10)</f>
        <v>2723</v>
      </c>
      <c r="C11" s="133">
        <f>SUM(C7:C10)</f>
        <v>1033</v>
      </c>
      <c r="D11" s="133">
        <f>SUM(D7:D10)</f>
        <v>1690</v>
      </c>
      <c r="E11" s="132">
        <f>C11/B11</f>
        <v>0.37936099889827396</v>
      </c>
      <c r="F11" s="134">
        <f>SUM(G11:H11)</f>
        <v>1491</v>
      </c>
      <c r="G11" s="133">
        <f>SUM(G7:G10)</f>
        <v>622</v>
      </c>
      <c r="H11" s="133">
        <f>SUM(H7:H10)</f>
        <v>869</v>
      </c>
      <c r="I11" s="132">
        <f>G11/F11</f>
        <v>0.41716968477531857</v>
      </c>
    </row>
    <row r="12" spans="1:9" x14ac:dyDescent="0.25">
      <c r="A12" s="143" t="s">
        <v>55</v>
      </c>
      <c r="B12" s="141">
        <f>SUM(C12:D12)</f>
        <v>2134</v>
      </c>
      <c r="C12" s="141">
        <v>986</v>
      </c>
      <c r="D12" s="141">
        <v>1148</v>
      </c>
      <c r="E12" s="140">
        <f>C12/B12</f>
        <v>0.4620431115276476</v>
      </c>
      <c r="F12" s="142">
        <f>SUM(G12:H12)</f>
        <v>2322</v>
      </c>
      <c r="G12" s="141">
        <v>1230</v>
      </c>
      <c r="H12" s="141">
        <v>1092</v>
      </c>
      <c r="I12" s="140">
        <f>G12/F12</f>
        <v>0.52971576227390182</v>
      </c>
    </row>
    <row r="13" spans="1:9" x14ac:dyDescent="0.25">
      <c r="A13" s="139" t="s">
        <v>56</v>
      </c>
      <c r="B13" s="137">
        <f>SUM(C13:D13)</f>
        <v>516</v>
      </c>
      <c r="C13" s="137">
        <v>273</v>
      </c>
      <c r="D13" s="137">
        <v>243</v>
      </c>
      <c r="E13" s="136">
        <f>C13/B13</f>
        <v>0.52906976744186052</v>
      </c>
      <c r="F13" s="138">
        <f>SUM(G13:H13)</f>
        <v>732</v>
      </c>
      <c r="G13" s="137">
        <v>409</v>
      </c>
      <c r="H13" s="137">
        <v>323</v>
      </c>
      <c r="I13" s="136">
        <f>G13/F13</f>
        <v>0.55874316939890711</v>
      </c>
    </row>
    <row r="14" spans="1:9" x14ac:dyDescent="0.25">
      <c r="A14" s="135" t="s">
        <v>16</v>
      </c>
      <c r="B14" s="133">
        <f>C14+D14</f>
        <v>4857</v>
      </c>
      <c r="C14" s="133">
        <f>C11+C12</f>
        <v>2019</v>
      </c>
      <c r="D14" s="133">
        <f>D11+D12</f>
        <v>2838</v>
      </c>
      <c r="E14" s="132">
        <f>C14/B14</f>
        <v>0.41568869672637432</v>
      </c>
      <c r="F14" s="134">
        <f>G14+H14</f>
        <v>3813</v>
      </c>
      <c r="G14" s="133">
        <f>G11+G12</f>
        <v>1852</v>
      </c>
      <c r="H14" s="133">
        <f>H11+H12</f>
        <v>1961</v>
      </c>
      <c r="I14" s="132">
        <f>G14/F14</f>
        <v>0.4857067925517965</v>
      </c>
    </row>
    <row r="15" spans="1:9" x14ac:dyDescent="0.25">
      <c r="A15" s="131"/>
    </row>
    <row r="16" spans="1:9" x14ac:dyDescent="0.25">
      <c r="A16" s="130" t="s">
        <v>70</v>
      </c>
    </row>
    <row r="17" spans="1:3" x14ac:dyDescent="0.25">
      <c r="A17" s="129" t="s">
        <v>57</v>
      </c>
    </row>
    <row r="18" spans="1:3" x14ac:dyDescent="0.25">
      <c r="A18" s="129" t="s">
        <v>58</v>
      </c>
    </row>
    <row r="19" spans="1:3" x14ac:dyDescent="0.25">
      <c r="A19" s="129" t="s">
        <v>59</v>
      </c>
    </row>
    <row r="22" spans="1:3" x14ac:dyDescent="0.25">
      <c r="C22" s="128"/>
    </row>
  </sheetData>
  <mergeCells count="2">
    <mergeCell ref="B5:E5"/>
    <mergeCell ref="F5:I5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B3780-942C-43C9-BEC9-0840ACBFE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5A37C-FB1E-4573-9B78-9503541EB4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C79EBB-9798-48C3-AE15-FD4057855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6</vt:i4>
      </vt:variant>
    </vt:vector>
  </HeadingPairs>
  <TitlesOfParts>
    <vt:vector size="14" baseType="lpstr">
      <vt:lpstr>Innhold</vt:lpstr>
      <vt:lpstr>A.8.1</vt:lpstr>
      <vt:lpstr>A.8.2</vt:lpstr>
      <vt:lpstr>A.8.3</vt:lpstr>
      <vt:lpstr>A.8.4</vt:lpstr>
      <vt:lpstr>A.8.5</vt:lpstr>
      <vt:lpstr>A.8.6</vt:lpstr>
      <vt:lpstr>A.8.7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</vt:vector>
  </TitlesOfParts>
  <Manager/>
  <Company>NIFU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Mona Østby / NIFU</cp:lastModifiedBy>
  <cp:revision/>
  <dcterms:created xsi:type="dcterms:W3CDTF">2001-02-28T14:51:35Z</dcterms:created>
  <dcterms:modified xsi:type="dcterms:W3CDTF">2021-08-24T09:17:43Z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