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3/Tallgrunnlag/A-tabeller/"/>
    </mc:Choice>
  </mc:AlternateContent>
  <xr:revisionPtr revIDLastSave="7" documentId="8_{5A380487-E9BB-4F0B-9DDA-2B55D73FF340}" xr6:coauthVersionLast="47" xr6:coauthVersionMax="47" xr10:uidLastSave="{5DC8291F-BDBF-4778-A96C-66B2B3069918}"/>
  <bookViews>
    <workbookView xWindow="-120" yWindow="-120" windowWidth="29040" windowHeight="15990" tabRatio="734" xr2:uid="{00000000-000D-0000-FFFF-FFFF00000000}"/>
  </bookViews>
  <sheets>
    <sheet name="Innhold" sheetId="29" r:id="rId1"/>
    <sheet name="A.3.1" sheetId="18" r:id="rId2"/>
    <sheet name="A.3.2" sheetId="19" r:id="rId3"/>
    <sheet name="A.3.3" sheetId="20" r:id="rId4"/>
    <sheet name="A.3.4" sheetId="25" r:id="rId5"/>
    <sheet name="A.3.5" sheetId="26" r:id="rId6"/>
    <sheet name="A.3.6" sheetId="27" r:id="rId7"/>
    <sheet name="A.3.7" sheetId="21" r:id="rId8"/>
    <sheet name="A.3.8" sheetId="22" r:id="rId9"/>
    <sheet name="A.3.9" sheetId="28" r:id="rId10"/>
    <sheet name="A.3.10" sheetId="16" r:id="rId11"/>
    <sheet name="A.3.11" sheetId="17" r:id="rId12"/>
    <sheet name="A.3.12" sheetId="24" r:id="rId13"/>
  </sheets>
  <definedNames>
    <definedName name="_xlnm.Print_Area" localSheetId="1">'A.3.1'!$A$1:$M$52</definedName>
    <definedName name="_xlnm.Print_Area" localSheetId="10">'A.3.10'!$A$1:$M$53</definedName>
    <definedName name="_xlnm.Print_Area" localSheetId="11">'A.3.11'!$A$1:$M$52</definedName>
    <definedName name="_xlnm.Print_Area" localSheetId="12">'A.3.12'!$A$1:$M$55</definedName>
    <definedName name="_xlnm.Print_Area" localSheetId="2">'A.3.2'!$A$1:$M$53</definedName>
    <definedName name="_xlnm.Print_Area" localSheetId="3">'A.3.3'!$A$1:$H$52</definedName>
    <definedName name="_xlnm.Print_Area" localSheetId="4">'A.3.4'!$A$1:$J$45</definedName>
    <definedName name="_xlnm.Print_Area" localSheetId="5">'A.3.5'!$A$1:$J$47</definedName>
    <definedName name="_xlnm.Print_Area" localSheetId="6">'A.3.6'!$A$1:$H$46</definedName>
    <definedName name="_xlnm.Print_Area" localSheetId="7">'A.3.7'!$A$1:$J$44</definedName>
    <definedName name="_xlnm.Print_Area" localSheetId="8">'A.3.8'!$A$1:$J$39</definedName>
    <definedName name="_xlnm.Print_Area" localSheetId="9">'A.3.9'!$A$1:$N$42</definedName>
    <definedName name="_xlnm.Print_Area" localSheetId="0">Innhold!$A$1:$B$15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7" l="1"/>
  <c r="G44" i="17"/>
  <c r="J41" i="17"/>
  <c r="J42" i="17"/>
  <c r="J44" i="17"/>
  <c r="M39" i="17"/>
  <c r="M40" i="17"/>
  <c r="M41" i="17"/>
  <c r="M42" i="17"/>
  <c r="M44" i="17"/>
  <c r="D42" i="17"/>
  <c r="I37" i="22" l="1"/>
  <c r="C44" i="17"/>
  <c r="B44" i="17"/>
  <c r="D44" i="17" l="1"/>
  <c r="C37" i="22"/>
  <c r="I35" i="22"/>
  <c r="G37" i="22"/>
  <c r="G35" i="22"/>
  <c r="E37" i="22"/>
  <c r="E35" i="22"/>
  <c r="M46" i="24" l="1"/>
  <c r="M47" i="24"/>
  <c r="J46" i="24"/>
  <c r="J47" i="24"/>
  <c r="G46" i="24"/>
  <c r="G47" i="24"/>
  <c r="C46" i="24"/>
  <c r="C47" i="24"/>
  <c r="B46" i="24"/>
  <c r="B47" i="24"/>
  <c r="D46" i="24" l="1"/>
  <c r="D47" i="24"/>
  <c r="G41" i="17" l="1"/>
  <c r="J40" i="17"/>
  <c r="G40" i="17"/>
  <c r="B40" i="17"/>
  <c r="C40" i="17"/>
  <c r="C41" i="17"/>
  <c r="B41" i="17"/>
  <c r="C43" i="16"/>
  <c r="D43" i="16"/>
  <c r="C45" i="16"/>
  <c r="D45" i="16"/>
  <c r="K43" i="16"/>
  <c r="K45" i="16"/>
  <c r="H43" i="16"/>
  <c r="H45" i="16"/>
  <c r="E43" i="16"/>
  <c r="E45" i="16"/>
  <c r="B35" i="22"/>
  <c r="B37" i="21"/>
  <c r="B37" i="27"/>
  <c r="B38" i="27"/>
  <c r="B39" i="27"/>
  <c r="C9" i="26"/>
  <c r="B43" i="16" l="1"/>
  <c r="B45" i="16"/>
  <c r="D41" i="17"/>
  <c r="D40" i="17"/>
  <c r="C35" i="22" l="1"/>
  <c r="C36" i="25" l="1"/>
  <c r="B36" i="25" l="1"/>
  <c r="C42" i="20" l="1"/>
  <c r="B42" i="20" s="1"/>
  <c r="C44" i="18"/>
  <c r="K44" i="18"/>
  <c r="H44" i="18"/>
  <c r="D44" i="18"/>
  <c r="E44" i="18"/>
  <c r="D17" i="19"/>
  <c r="D13" i="19"/>
  <c r="D8" i="19"/>
  <c r="K44" i="19"/>
  <c r="C32" i="19"/>
  <c r="C27" i="19"/>
  <c r="C22" i="19"/>
  <c r="C13" i="19"/>
  <c r="C8" i="19"/>
  <c r="D37" i="19"/>
  <c r="H44" i="19"/>
  <c r="C17" i="19"/>
  <c r="E41" i="19"/>
  <c r="E32" i="19"/>
  <c r="E27" i="19"/>
  <c r="E22" i="19"/>
  <c r="E17" i="19"/>
  <c r="E44" i="19"/>
  <c r="E39" i="19"/>
  <c r="C38" i="19"/>
  <c r="E26" i="19"/>
  <c r="E20" i="19"/>
  <c r="E14" i="19"/>
  <c r="C44" i="19"/>
  <c r="D44" i="19"/>
  <c r="E13" i="19"/>
  <c r="E15" i="19"/>
  <c r="E16" i="19"/>
  <c r="E19" i="19"/>
  <c r="E21" i="19"/>
  <c r="E23" i="19"/>
  <c r="E25" i="19"/>
  <c r="E28" i="19"/>
  <c r="E29" i="19"/>
  <c r="E31" i="19"/>
  <c r="E33" i="19"/>
  <c r="E34" i="19"/>
  <c r="E35" i="19"/>
  <c r="E38" i="19"/>
  <c r="E40" i="19"/>
  <c r="E43" i="19"/>
  <c r="C7" i="19"/>
  <c r="D7" i="19"/>
  <c r="C9" i="19"/>
  <c r="D9" i="19"/>
  <c r="C10" i="19"/>
  <c r="D10" i="19"/>
  <c r="C11" i="19"/>
  <c r="D11" i="19"/>
  <c r="C14" i="19"/>
  <c r="D14" i="19"/>
  <c r="C15" i="19"/>
  <c r="D15" i="19"/>
  <c r="C16" i="19"/>
  <c r="D16" i="19"/>
  <c r="C19" i="19"/>
  <c r="D19" i="19"/>
  <c r="D20" i="19"/>
  <c r="C21" i="19"/>
  <c r="D21" i="19"/>
  <c r="C23" i="19"/>
  <c r="D23" i="19"/>
  <c r="C25" i="19"/>
  <c r="D25" i="19"/>
  <c r="D26" i="19"/>
  <c r="C28" i="19"/>
  <c r="D28" i="19"/>
  <c r="C29" i="19"/>
  <c r="D29" i="19"/>
  <c r="C31" i="19"/>
  <c r="D31" i="19"/>
  <c r="C33" i="19"/>
  <c r="D33" i="19"/>
  <c r="C34" i="19"/>
  <c r="D34" i="19"/>
  <c r="C35" i="19"/>
  <c r="D35" i="19"/>
  <c r="D38" i="19"/>
  <c r="C39" i="19"/>
  <c r="D39" i="19"/>
  <c r="B7" i="19" l="1"/>
  <c r="B44" i="18"/>
  <c r="D22" i="19"/>
  <c r="B22" i="19" s="1"/>
  <c r="E37" i="19"/>
  <c r="D32" i="19"/>
  <c r="B32" i="19" s="1"/>
  <c r="D27" i="19"/>
  <c r="B27" i="19" s="1"/>
  <c r="C37" i="19"/>
  <c r="B37" i="19" s="1"/>
  <c r="B44" i="19"/>
  <c r="C26" i="19"/>
  <c r="B26" i="19" s="1"/>
  <c r="C20" i="19"/>
  <c r="B20" i="19" s="1"/>
  <c r="B33" i="19"/>
  <c r="B21" i="19"/>
  <c r="B11" i="19"/>
  <c r="B23" i="19"/>
  <c r="B19" i="19"/>
  <c r="B9" i="19"/>
  <c r="B39" i="19"/>
  <c r="B34" i="19"/>
  <c r="B29" i="19"/>
  <c r="B25" i="19"/>
  <c r="B17" i="19"/>
  <c r="B15" i="19"/>
  <c r="B13" i="19"/>
  <c r="B10" i="19"/>
  <c r="B8" i="19"/>
  <c r="B38" i="19"/>
  <c r="B35" i="19"/>
  <c r="B31" i="19"/>
  <c r="B28" i="19"/>
  <c r="B16" i="19"/>
  <c r="B14" i="19"/>
  <c r="K43" i="18" l="1"/>
  <c r="H43" i="18"/>
  <c r="E43" i="18"/>
  <c r="D43" i="18"/>
  <c r="C43" i="18"/>
  <c r="B43" i="18" l="1"/>
  <c r="B8" i="29"/>
  <c r="B5" i="29"/>
  <c r="C35" i="25" l="1"/>
  <c r="C41" i="19"/>
  <c r="D41" i="19"/>
  <c r="G45" i="24" l="1"/>
  <c r="J45" i="24"/>
  <c r="M45" i="24"/>
  <c r="B45" i="24"/>
  <c r="C45" i="24"/>
  <c r="G39" i="17"/>
  <c r="B39" i="17"/>
  <c r="C39" i="17"/>
  <c r="J39" i="17"/>
  <c r="E42" i="16"/>
  <c r="K42" i="16"/>
  <c r="H42" i="16"/>
  <c r="D45" i="24" l="1"/>
  <c r="D39" i="17"/>
  <c r="C42" i="16" l="1"/>
  <c r="D42" i="16"/>
  <c r="B42" i="16" l="1"/>
  <c r="B34" i="22" l="1"/>
  <c r="E34" i="22" s="1"/>
  <c r="I34" i="22" l="1"/>
  <c r="G34" i="22"/>
  <c r="B6" i="27"/>
  <c r="B7" i="27"/>
  <c r="B8" i="27"/>
  <c r="B9" i="27"/>
  <c r="B10" i="27"/>
  <c r="B12" i="27"/>
  <c r="B13" i="27"/>
  <c r="B14" i="27"/>
  <c r="B15" i="27"/>
  <c r="B16" i="27"/>
  <c r="B18" i="27"/>
  <c r="B19" i="27"/>
  <c r="B20" i="27"/>
  <c r="B21" i="27"/>
  <c r="B22" i="27"/>
  <c r="B24" i="27"/>
  <c r="B25" i="27"/>
  <c r="B26" i="27"/>
  <c r="B27" i="27"/>
  <c r="B28" i="27"/>
  <c r="B30" i="27"/>
  <c r="B31" i="27"/>
  <c r="B32" i="27"/>
  <c r="B33" i="27"/>
  <c r="B34" i="27"/>
  <c r="B36" i="27"/>
  <c r="C36" i="26"/>
  <c r="B9" i="26"/>
  <c r="C10" i="26"/>
  <c r="B10" i="26" s="1"/>
  <c r="C11" i="26"/>
  <c r="B11" i="26" s="1"/>
  <c r="C12" i="26"/>
  <c r="C13" i="26"/>
  <c r="B13" i="26" s="1"/>
  <c r="C15" i="26"/>
  <c r="B15" i="26" s="1"/>
  <c r="C33" i="26"/>
  <c r="C34" i="26"/>
  <c r="B34" i="26" s="1"/>
  <c r="C35" i="26"/>
  <c r="B35" i="26" s="1"/>
  <c r="B12" i="26"/>
  <c r="B33" i="26"/>
  <c r="C8" i="25"/>
  <c r="B8" i="25" s="1"/>
  <c r="C9" i="25"/>
  <c r="B9" i="25" s="1"/>
  <c r="C10" i="25"/>
  <c r="B10" i="25" s="1"/>
  <c r="C11" i="25"/>
  <c r="B11" i="25" s="1"/>
  <c r="C12" i="25"/>
  <c r="B12" i="25" s="1"/>
  <c r="C14" i="25"/>
  <c r="B14" i="25" s="1"/>
  <c r="C15" i="25"/>
  <c r="B15" i="25" s="1"/>
  <c r="C16" i="25"/>
  <c r="C17" i="25"/>
  <c r="C18" i="25"/>
  <c r="B18" i="25" s="1"/>
  <c r="C20" i="25"/>
  <c r="B20" i="25" s="1"/>
  <c r="C21" i="25"/>
  <c r="B21" i="25" s="1"/>
  <c r="C22" i="25"/>
  <c r="B22" i="25" s="1"/>
  <c r="C23" i="25"/>
  <c r="B23" i="25" s="1"/>
  <c r="C24" i="25"/>
  <c r="B24" i="25" s="1"/>
  <c r="C26" i="25"/>
  <c r="B26" i="25" s="1"/>
  <c r="C27" i="25"/>
  <c r="B27" i="25" s="1"/>
  <c r="C28" i="25"/>
  <c r="B28" i="25" s="1"/>
  <c r="C29" i="25"/>
  <c r="C30" i="25"/>
  <c r="B30" i="25" s="1"/>
  <c r="C32" i="25"/>
  <c r="B32" i="25" s="1"/>
  <c r="C33" i="25"/>
  <c r="B33" i="25" s="1"/>
  <c r="C34" i="25"/>
  <c r="B34" i="25" s="1"/>
  <c r="B16" i="25"/>
  <c r="B17" i="25"/>
  <c r="B29" i="25"/>
  <c r="B36" i="26" l="1"/>
  <c r="B35" i="25"/>
  <c r="C43" i="19" l="1"/>
  <c r="D43" i="19"/>
  <c r="H43" i="19"/>
  <c r="K43" i="19"/>
  <c r="B43" i="19" l="1"/>
  <c r="M38" i="17" l="1"/>
  <c r="J38" i="17"/>
  <c r="G38" i="17"/>
  <c r="C38" i="17"/>
  <c r="B38" i="17"/>
  <c r="D38" i="17" l="1"/>
  <c r="D41" i="16"/>
  <c r="C41" i="16"/>
  <c r="K40" i="16"/>
  <c r="B41" i="16" l="1"/>
  <c r="C41" i="20" l="1"/>
  <c r="B41" i="20" s="1"/>
  <c r="K41" i="19"/>
  <c r="H41" i="19"/>
  <c r="B41" i="19" l="1"/>
  <c r="K41" i="18" l="1"/>
  <c r="H41" i="18" l="1"/>
  <c r="C41" i="18" l="1"/>
  <c r="D41" i="18"/>
  <c r="B41" i="18" l="1"/>
  <c r="C43" i="24" l="1"/>
  <c r="B43" i="24"/>
  <c r="G43" i="24"/>
  <c r="D43" i="24" s="1"/>
  <c r="C36" i="17" l="1"/>
  <c r="B36" i="17"/>
  <c r="G42" i="24"/>
  <c r="B33" i="22" l="1"/>
  <c r="G33" i="22" s="1"/>
  <c r="I33" i="22" l="1"/>
  <c r="E33" i="22"/>
  <c r="C40" i="19"/>
  <c r="D40" i="19"/>
  <c r="C40" i="16" l="1"/>
  <c r="K40" i="19" l="1"/>
  <c r="K39" i="19"/>
  <c r="K38" i="19"/>
  <c r="K37" i="19"/>
  <c r="K35" i="19"/>
  <c r="K34" i="19"/>
  <c r="K33" i="19"/>
  <c r="K32" i="19"/>
  <c r="K31" i="19"/>
  <c r="K29" i="19"/>
  <c r="K28" i="19"/>
  <c r="K27" i="19"/>
  <c r="K26" i="19"/>
  <c r="K25" i="19"/>
  <c r="K23" i="19"/>
  <c r="K22" i="19"/>
  <c r="K21" i="19"/>
  <c r="K20" i="19"/>
  <c r="K19" i="19"/>
  <c r="K17" i="19"/>
  <c r="K16" i="19"/>
  <c r="K15" i="19"/>
  <c r="K14" i="19"/>
  <c r="K13" i="19"/>
  <c r="K11" i="19"/>
  <c r="K10" i="19"/>
  <c r="K9" i="19"/>
  <c r="K8" i="19"/>
  <c r="K7" i="19"/>
  <c r="H40" i="19"/>
  <c r="H39" i="19"/>
  <c r="H38" i="19"/>
  <c r="H37" i="19"/>
  <c r="H35" i="19"/>
  <c r="H34" i="19"/>
  <c r="H33" i="19"/>
  <c r="H32" i="19"/>
  <c r="H31" i="19"/>
  <c r="H29" i="19"/>
  <c r="H28" i="19"/>
  <c r="H27" i="19"/>
  <c r="H26" i="19"/>
  <c r="H25" i="19"/>
  <c r="H23" i="19"/>
  <c r="H22" i="19"/>
  <c r="H21" i="19"/>
  <c r="H20" i="19"/>
  <c r="H19" i="19"/>
  <c r="H17" i="19"/>
  <c r="H16" i="19"/>
  <c r="H15" i="19"/>
  <c r="H14" i="19"/>
  <c r="H13" i="19"/>
  <c r="H11" i="19"/>
  <c r="H10" i="19"/>
  <c r="H9" i="19"/>
  <c r="H8" i="19"/>
  <c r="H7" i="19"/>
  <c r="E11" i="19"/>
  <c r="E10" i="19"/>
  <c r="E9" i="19"/>
  <c r="E8" i="19"/>
  <c r="E7" i="19"/>
  <c r="D42" i="24" l="1"/>
  <c r="C42" i="24"/>
  <c r="J40" i="16" l="1"/>
  <c r="D40" i="16" s="1"/>
  <c r="B40" i="16" s="1"/>
  <c r="H40" i="18"/>
  <c r="K40" i="18"/>
  <c r="B42" i="24" l="1"/>
  <c r="M36" i="17"/>
  <c r="J36" i="17"/>
  <c r="G36" i="17"/>
  <c r="C40" i="20"/>
  <c r="B40" i="20" s="1"/>
  <c r="B40" i="19"/>
  <c r="D40" i="18"/>
  <c r="C40" i="18"/>
  <c r="B40" i="18" l="1"/>
  <c r="C41" i="24"/>
  <c r="M41" i="24"/>
  <c r="D41" i="24" s="1"/>
  <c r="B41" i="24" l="1"/>
  <c r="C35" i="17" l="1"/>
  <c r="B35" i="17"/>
  <c r="G35" i="17"/>
  <c r="D35" i="17" l="1"/>
  <c r="D39" i="16"/>
  <c r="C39" i="16"/>
  <c r="K39" i="16"/>
  <c r="C39" i="20"/>
  <c r="B39" i="20" s="1"/>
  <c r="B39" i="16" l="1"/>
  <c r="D39" i="18" l="1"/>
  <c r="C39" i="18"/>
  <c r="B39" i="18" l="1"/>
  <c r="M35" i="17"/>
  <c r="J35" i="17"/>
  <c r="B32" i="22" l="1"/>
  <c r="C12" i="29" l="1"/>
  <c r="C11" i="29"/>
  <c r="C10" i="29"/>
  <c r="C8" i="29"/>
  <c r="C7" i="29"/>
  <c r="K34" i="17"/>
  <c r="H34" i="17"/>
  <c r="E34" i="17"/>
  <c r="M34" i="17" l="1"/>
  <c r="J34" i="17"/>
  <c r="G34" i="17"/>
  <c r="C34" i="17"/>
  <c r="B34" i="17"/>
  <c r="D34" i="17" l="1"/>
  <c r="M33" i="17" l="1"/>
  <c r="J33" i="17"/>
  <c r="G33" i="17"/>
  <c r="B33" i="17"/>
  <c r="C33" i="17"/>
  <c r="D33" i="17" l="1"/>
  <c r="C13" i="29"/>
  <c r="C14" i="29"/>
  <c r="C15" i="29" l="1"/>
  <c r="C9" i="29"/>
  <c r="C6" i="29"/>
  <c r="C5" i="29"/>
  <c r="C4" i="29"/>
  <c r="J32" i="17" l="1"/>
  <c r="G32" i="17"/>
  <c r="C32" i="17"/>
  <c r="B32" i="17"/>
  <c r="D32" i="17" l="1"/>
  <c r="G30" i="17" l="1"/>
  <c r="C30" i="17"/>
  <c r="B30" i="17"/>
  <c r="D30" i="17" l="1"/>
  <c r="B15" i="29" l="1"/>
  <c r="B14" i="29"/>
  <c r="B13" i="29"/>
  <c r="B12" i="29"/>
  <c r="B11" i="29"/>
  <c r="B10" i="29"/>
  <c r="B9" i="29"/>
  <c r="B7" i="29"/>
  <c r="B6" i="29"/>
  <c r="B4" i="29"/>
  <c r="D36" i="17"/>
  <c r="B36" i="21" l="1"/>
  <c r="C43" i="20" l="1"/>
  <c r="B43" i="20" s="1"/>
  <c r="C45" i="20" l="1"/>
  <c r="B45" i="20" s="1"/>
  <c r="C16" i="26" l="1"/>
  <c r="B16" i="26"/>
  <c r="C18" i="26"/>
  <c r="B18" i="26" s="1"/>
  <c r="C19" i="26"/>
  <c r="B19" i="26" s="1"/>
  <c r="C17" i="26"/>
  <c r="B17" i="26" s="1"/>
  <c r="C25" i="26"/>
  <c r="B25" i="26" s="1"/>
  <c r="C21" i="26"/>
  <c r="B21" i="26" s="1"/>
  <c r="C22" i="26"/>
  <c r="B22" i="26" s="1"/>
  <c r="C24" i="26"/>
  <c r="B24" i="26" s="1"/>
  <c r="C23" i="26"/>
  <c r="B23" i="26" s="1"/>
  <c r="C27" i="26"/>
  <c r="B27" i="26" s="1"/>
  <c r="C28" i="26"/>
  <c r="B28" i="26" s="1"/>
  <c r="C29" i="26"/>
  <c r="B29" i="26" s="1"/>
  <c r="C30" i="26"/>
  <c r="B30" i="26" s="1"/>
  <c r="C31" i="26"/>
  <c r="B31" i="26"/>
</calcChain>
</file>

<file path=xl/sharedStrings.xml><?xml version="1.0" encoding="utf-8"?>
<sst xmlns="http://schemas.openxmlformats.org/spreadsheetml/2006/main" count="490" uniqueCount="160">
  <si>
    <t>Nummer</t>
  </si>
  <si>
    <t>Navn</t>
  </si>
  <si>
    <t>Merknad</t>
  </si>
  <si>
    <t>A.3.1</t>
  </si>
  <si>
    <t>A.3.2</t>
  </si>
  <si>
    <t>A.3.3</t>
  </si>
  <si>
    <t>A.3.4</t>
  </si>
  <si>
    <t>A.3.5</t>
  </si>
  <si>
    <t>A.3.6</t>
  </si>
  <si>
    <t>A.3.7</t>
  </si>
  <si>
    <t>A.3.8</t>
  </si>
  <si>
    <t>A.3.9</t>
  </si>
  <si>
    <t>A.3.10</t>
  </si>
  <si>
    <t>A.3.11</t>
  </si>
  <si>
    <t>A.3.12</t>
  </si>
  <si>
    <t>Tabell A.3.1</t>
  </si>
  <si>
    <t>FoU-utgifter i Norge etter sektor for utførelse og utgiftsart 1970–2021. Mill. kr. Løpende priser.</t>
  </si>
  <si>
    <t>År</t>
  </si>
  <si>
    <t>Totalt</t>
  </si>
  <si>
    <t>Næringslivet</t>
  </si>
  <si>
    <t>Instituttsektoren</t>
  </si>
  <si>
    <t>Universitets- og høgskolesektoren</t>
  </si>
  <si>
    <t>Total</t>
  </si>
  <si>
    <t>Drift</t>
  </si>
  <si>
    <t>Kapital</t>
  </si>
  <si>
    <r>
      <t>1995</t>
    </r>
    <r>
      <rPr>
        <sz val="10"/>
        <rFont val="Calibri"/>
        <family val="2"/>
      </rPr>
      <t>¹</t>
    </r>
  </si>
  <si>
    <t>1999</t>
  </si>
  <si>
    <t>2009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</si>
  <si>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Ikke direkte sammenlignbart med foregående år pga. utvidelse av statistikkgrunnlaget i næringslivets sektor samt overføring av statlig forretningsdrift fra instituttsektoren til næringslivet. </t>
    </r>
  </si>
  <si>
    <t>Kilde: SSB, FoU-statistikk</t>
  </si>
  <si>
    <t>Tabell A.3.2</t>
  </si>
  <si>
    <t>FoU-utgifter i Norge etter sektor for utførelse og utgiftsart 1970–2021. Mill. kr. Faste 2015-priser.¹</t>
  </si>
  <si>
    <r>
      <t>1995</t>
    </r>
    <r>
      <rPr>
        <vertAlign val="superscript"/>
        <sz val="10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</si>
  <si>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Prisberegninger basert på Nasjonalregnskapets indekser for FoU, SSB. Se Tabell C.1.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</si>
  <si>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</si>
  <si>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Tabell A.3.3</t>
  </si>
  <si>
    <t>FoU-utgifter i Norge etter sektor for utførelse 1970–2021 (OECDs sektorinndeling). Mill. kr. Løpende priser.</t>
  </si>
  <si>
    <t>Foretakssektoren</t>
  </si>
  <si>
    <t>Offentlig sektor</t>
  </si>
  <si>
    <t>Universitets- og</t>
  </si>
  <si>
    <t>Næringslivsrettede</t>
  </si>
  <si>
    <t>Herav:</t>
  </si>
  <si>
    <t>høgskolesektoren</t>
  </si>
  <si>
    <t>institutter</t>
  </si>
  <si>
    <t>Internasjonale</t>
  </si>
  <si>
    <t>-</t>
  </si>
  <si>
    <t>..</t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</si>
  <si>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</si>
  <si>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Tabell A.3.4</t>
  </si>
  <si>
    <t>FoU-utgifter i Norge etter finansieringskilde 1970–2021. Mill. kr. Løpende priser.</t>
  </si>
  <si>
    <t>Offentlige kilder</t>
  </si>
  <si>
    <t>Utlandet</t>
  </si>
  <si>
    <t>Industri og øvrig</t>
  </si>
  <si>
    <r>
      <t>Oljeselskap</t>
    </r>
    <r>
      <rPr>
        <vertAlign val="superscript"/>
        <sz val="11"/>
        <rFont val="Arial"/>
        <family val="2"/>
      </rPr>
      <t>1</t>
    </r>
  </si>
  <si>
    <t>Andre kilder</t>
  </si>
  <si>
    <t>Herav: EU-</t>
  </si>
  <si>
    <t>næringsliv</t>
  </si>
  <si>
    <t>Forskningsråd</t>
  </si>
  <si>
    <r>
      <t>kommisjonen</t>
    </r>
    <r>
      <rPr>
        <vertAlign val="superscript"/>
        <sz val="11"/>
        <rFont val="Arial"/>
        <family val="2"/>
      </rPr>
      <t>2</t>
    </r>
  </si>
  <si>
    <r>
      <t>1995</t>
    </r>
    <r>
      <rPr>
        <vertAlign val="superscript"/>
        <sz val="10"/>
        <rFont val="Arial"/>
        <family val="2"/>
      </rPr>
      <t>3</t>
    </r>
  </si>
  <si>
    <r>
      <t>1</t>
    </r>
    <r>
      <rPr>
        <sz val="8"/>
        <rFont val="Arial"/>
        <family val="2"/>
      </rPr>
      <t xml:space="preserve"> Inngår i Industri og øvrig næringsliv 1983–1981 og f.o.m 2011.</t>
    </r>
  </si>
  <si>
    <r>
      <t>2</t>
    </r>
    <r>
      <rPr>
        <sz val="8"/>
        <rFont val="Arial"/>
        <family val="2"/>
      </rPr>
      <t xml:space="preserve"> Før 1994 ble deltakelse i enkelte EU-prosjekter finansiert via Norges forskningsråd. Etter inngåelsen av EØS-avtalen i 1994 har Norge deltatt i EUs rammeprogram for forskning </t>
    </r>
  </si>
  <si>
    <t xml:space="preserve">og teknologisk utvikling på lik linje med EUs medlemsland. </t>
  </si>
  <si>
    <r>
      <t>3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</si>
  <si>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Tabell A.3.5</t>
  </si>
  <si>
    <r>
      <t>FoU-utgifter i Norge etter finansieringskilde 1970–2021. Mill. kr. Faste 2015-priser.</t>
    </r>
    <r>
      <rPr>
        <b/>
        <sz val="12"/>
        <color indexed="12"/>
        <rFont val="Calibri"/>
        <family val="2"/>
      </rPr>
      <t>¹</t>
    </r>
  </si>
  <si>
    <r>
      <t>Oljeselskap</t>
    </r>
    <r>
      <rPr>
        <vertAlign val="superscript"/>
        <sz val="11"/>
        <rFont val="Arial"/>
        <family val="2"/>
      </rPr>
      <t>2</t>
    </r>
  </si>
  <si>
    <r>
      <t>kommisjonen</t>
    </r>
    <r>
      <rPr>
        <vertAlign val="superscript"/>
        <sz val="11"/>
        <rFont val="Arial"/>
        <family val="2"/>
      </rPr>
      <t>3</t>
    </r>
  </si>
  <si>
    <r>
      <t>1995</t>
    </r>
    <r>
      <rPr>
        <vertAlign val="superscript"/>
        <sz val="10"/>
        <rFont val="Arial"/>
        <family val="2"/>
      </rPr>
      <t>4</t>
    </r>
  </si>
  <si>
    <r>
      <t>2</t>
    </r>
    <r>
      <rPr>
        <sz val="8"/>
        <rFont val="Arial"/>
        <family val="2"/>
      </rPr>
      <t xml:space="preserve"> Inngår i Industri og øvrig næringsliv før </t>
    </r>
    <r>
      <rPr>
        <sz val="7.2"/>
        <rFont val="Arial"/>
        <family val="2"/>
      </rPr>
      <t>1981 og f.o.m 2011</t>
    </r>
    <r>
      <rPr>
        <sz val="8"/>
        <rFont val="Arial"/>
        <family val="2"/>
      </rPr>
      <t>.</t>
    </r>
  </si>
  <si>
    <r>
      <t>3</t>
    </r>
    <r>
      <rPr>
        <sz val="8"/>
        <rFont val="Arial"/>
        <family val="2"/>
      </rPr>
      <t xml:space="preserve"> Før 1994 ble deltakelse i enkelte EU-prosjekter finansiert via Norges forskningsråd. Etter inngåelsen av EØS-avtalen i 1994 har Norge deltatt i EUs rammeprogram for forskning </t>
    </r>
  </si>
  <si>
    <r>
      <t>4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</si>
  <si>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Tabell A.3.6</t>
  </si>
  <si>
    <t>FoU-utgifter¹ etter region 1974–2021. Mill. kr. Løpende priser.</t>
  </si>
  <si>
    <t>Oslo</t>
  </si>
  <si>
    <t>Østlandet ellers</t>
  </si>
  <si>
    <t>Agder og Rogaland</t>
  </si>
  <si>
    <t>Vestlandet</t>
  </si>
  <si>
    <t>Trøndelag</t>
  </si>
  <si>
    <t>Nord-Norge</t>
  </si>
  <si>
    <r>
      <t>2008</t>
    </r>
    <r>
      <rPr>
        <vertAlign val="superscript"/>
        <sz val="10"/>
        <rFont val="Arial"/>
        <family val="2"/>
      </rPr>
      <t>2</t>
    </r>
  </si>
  <si>
    <t>2010²</t>
  </si>
  <si>
    <t>2012²</t>
  </si>
  <si>
    <t>2014²</t>
  </si>
  <si>
    <t>2016²</t>
  </si>
  <si>
    <t>2018²</t>
  </si>
  <si>
    <t>2020²</t>
  </si>
  <si>
    <r>
      <t xml:space="preserve">1  </t>
    </r>
    <r>
      <rPr>
        <sz val="8"/>
        <rFont val="Arial"/>
        <family val="2"/>
      </rPr>
      <t>Foretak med 10+ sysselsatte i næringslivet. Ved regionalisering i næringslivet beregnes det nye vekter for den delen av datamaterialet som trekkes ut som et sannsynlighetsutvalg. I alt-verdiene for de enkelte variablene (beregnet med nasjonale vekter) vil dermed avvike noe fra summene av fylker og regioner.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</si>
  <si>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Universiteter og høgskoler har totalundersøkelser i oddetallsår, mens det for mellomliggende år kun utarbeides totaltall. Fordeling på region er estimert.</t>
    </r>
  </si>
  <si>
    <t>Tabell A.3.7</t>
  </si>
  <si>
    <t>Driftsutgifter til FoU i Norge etter fagområde 1970–2021. Mill. kr. Løpende priser.</t>
  </si>
  <si>
    <t>Humaniora</t>
  </si>
  <si>
    <t>Samfunns-</t>
  </si>
  <si>
    <t>Matematikk</t>
  </si>
  <si>
    <t>Teknologi</t>
  </si>
  <si>
    <t>Medisin og</t>
  </si>
  <si>
    <t xml:space="preserve">Landbruk og </t>
  </si>
  <si>
    <t>Landbruks-,</t>
  </si>
  <si>
    <r>
      <t>Uspesifisert</t>
    </r>
    <r>
      <rPr>
        <vertAlign val="superscript"/>
        <sz val="11"/>
        <rFont val="Arial"/>
        <family val="2"/>
      </rPr>
      <t>1</t>
    </r>
  </si>
  <si>
    <t>og kunstfag</t>
  </si>
  <si>
    <t>vitenskap</t>
  </si>
  <si>
    <t>og natur-</t>
  </si>
  <si>
    <t>helsefag</t>
  </si>
  <si>
    <t>veterinær-</t>
  </si>
  <si>
    <t>fiskerifag</t>
  </si>
  <si>
    <t>medisin</t>
  </si>
  <si>
    <t>og veterinær-</t>
  </si>
  <si>
    <r>
      <t>2005</t>
    </r>
    <r>
      <rPr>
        <vertAlign val="superscript"/>
        <sz val="10"/>
        <rFont val="Arial"/>
        <family val="2"/>
      </rPr>
      <t>3</t>
    </r>
  </si>
  <si>
    <r>
      <t>2007</t>
    </r>
    <r>
      <rPr>
        <vertAlign val="superscript"/>
        <sz val="10"/>
        <rFont val="Arial"/>
        <family val="2"/>
      </rPr>
      <t>3</t>
    </r>
  </si>
  <si>
    <r>
      <t>1</t>
    </r>
    <r>
      <rPr>
        <sz val="8"/>
        <rFont val="Arial"/>
        <family val="2"/>
      </rPr>
      <t xml:space="preserve"> Omfatter FoU utført i næringslivet.</t>
    </r>
  </si>
  <si>
    <r>
      <t>2</t>
    </r>
    <r>
      <rPr>
        <sz val="8"/>
        <rFont val="Arial"/>
        <family val="2"/>
      </rPr>
      <t xml:space="preserve"> Pga. endret fagområdeklassifisering er tallene for matematikk og naturvitenskap, teknologi og landbruks- og fiskerifag og veterinærmedisin ikke sammenlignbare med tidligere år.</t>
    </r>
  </si>
  <si>
    <r>
      <t>3</t>
    </r>
    <r>
      <rPr>
        <sz val="8"/>
        <rFont val="Arial"/>
        <family val="2"/>
      </rPr>
      <t xml:space="preserve"> Noe av veksten fra 2003 til 2005 og fra 2005 til 2007 innenfor medisin og helsefag skyldes utvidelse og endring av statistikkgrunnlaget ved helseforetakene. </t>
    </r>
  </si>
  <si>
    <t>Tabell A.3.8</t>
  </si>
  <si>
    <t>Driftsutgifter til FoU i Norge etter aktivitetstype 1970–2021. Mill. kr og prosent. Løpende priser.</t>
  </si>
  <si>
    <t>Grunnforskning</t>
  </si>
  <si>
    <t>Anvendt forskning</t>
  </si>
  <si>
    <t>Utviklingsarbeid</t>
  </si>
  <si>
    <t>Mill. kr</t>
  </si>
  <si>
    <t>Prosent</t>
  </si>
  <si>
    <t>Tabell A.3.9</t>
  </si>
  <si>
    <t>Driftsutgifter til FoU i Norge etter aktivitetstype og sektor for utførelse 1970–2021. Prosent.</t>
  </si>
  <si>
    <t>Grunn-</t>
  </si>
  <si>
    <t xml:space="preserve">Anvendt </t>
  </si>
  <si>
    <t>Utviklings-</t>
  </si>
  <si>
    <t>forskning</t>
  </si>
  <si>
    <t>arbeid</t>
  </si>
  <si>
    <t>Tabell A.3.10</t>
  </si>
  <si>
    <t xml:space="preserve">FoU-personale i Norge etter sektor for utførelse 1970–2021.  </t>
  </si>
  <si>
    <r>
      <t>Næringslivet</t>
    </r>
    <r>
      <rPr>
        <vertAlign val="superscript"/>
        <sz val="11"/>
        <rFont val="Arial"/>
        <family val="2"/>
      </rPr>
      <t>1</t>
    </r>
  </si>
  <si>
    <t>Forskere/</t>
  </si>
  <si>
    <t>Teknisk/</t>
  </si>
  <si>
    <t>faglig</t>
  </si>
  <si>
    <t>adm.</t>
  </si>
  <si>
    <t>personale</t>
  </si>
  <si>
    <t>Tabell A.3.11</t>
  </si>
  <si>
    <t>Forskere/faglig FoU-personale i Norge etter sektor for utførelse 1974–2021. Totalt og kvinner.</t>
  </si>
  <si>
    <t xml:space="preserve">                  Kvinner</t>
  </si>
  <si>
    <t>Antall</t>
  </si>
  <si>
    <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Dessuten </t>
    </r>
  </si>
  <si>
    <t xml:space="preserve">  inngår faglig personale ved de statlige høgskolene fra og med 1995 mot tidligere bare ved distriktshøgskolene. </t>
  </si>
  <si>
    <t xml:space="preserve"> </t>
  </si>
  <si>
    <t>Tabell A.3.12</t>
  </si>
  <si>
    <t xml:space="preserve">FoU-årsverk utført i Norge etter sektor for utførelse 1970–2021. </t>
  </si>
  <si>
    <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</si>
  <si>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Sist oppdatert 12.04.2023</t>
  </si>
  <si>
    <t>Fra og med 2021 er det arbeidsoppgavene som ligger til grunn for klassifiseringen i næringslivet. Gjelder foretak med 10+ ansatte.</t>
  </si>
  <si>
    <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Dessuten inngår faglig personale ved de statlige høgskolene fra og med 1995 mot tidligere bare ved distriktshøgskolene. </t>
    </r>
  </si>
  <si>
    <r>
      <t xml:space="preserve">1 </t>
    </r>
    <r>
      <rPr>
        <sz val="8"/>
        <color rgb="FF000000"/>
        <rFont val="Arial"/>
        <family val="2"/>
      </rPr>
      <t xml:space="preserve">Tom 2020 var næringslivets FoU-personale med høyere grads utdanning klassifisert som forskere/faglig personale, mens annet FoU-personale utgjorde teknisk/administrativt personale. </t>
    </r>
  </si>
  <si>
    <t>Fra og med 2021 er det arbeidsoppgavene som ligger til grunn for klassifiseringen i næringslivet. Antall kvinnelige forskere i næringslivet blir estimert ut fra andel kvinner med høyere grads utdanning.</t>
  </si>
  <si>
    <t>Gjelder foretak med 10+ ansatte.</t>
  </si>
  <si>
    <r>
      <t xml:space="preserve">1 </t>
    </r>
    <r>
      <rPr>
        <sz val="8"/>
        <color rgb="FF000000"/>
        <rFont val="Arial"/>
        <family val="2"/>
      </rPr>
      <t xml:space="preserve">Tom 2020 var næringslivets FoU-personale med høyere grads utdanning klassifisert som forskere/faglig personale, mens annet FoU-personale utgjorde teknisk/administrativt personale.  </t>
    </r>
  </si>
  <si>
    <t>A.3 FoU-statistikk 1970–2021. Alle sektorer</t>
  </si>
  <si>
    <t>Tegnforklaring til tabellene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</si>
  <si>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</si>
  <si>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</si>
  <si>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</si>
  <si>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Null</t>
  </si>
  <si>
    <t>Mindre enn 0,5</t>
  </si>
  <si>
    <t xml:space="preserve">NB! FoU-utgifter ved universiteter og høgskoler kartlegges kun i oddetallsår, men det beregnes årlige totaltall. FoU-utgifter ved helseforetak (med og uten universitetssykehusfunksjon), næringsliv og instituttsektor kartlegges årlig. </t>
  </si>
  <si>
    <t>FoU-personalet kartlegges årlig for alle sektorer.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</si>
</sst>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###0"/>
    <numFmt numFmtId="168" formatCode="_-* #,##0_-;\-* #,##0_-;_-* &quot;-&quot;??_-;_-@_-"/>
    <numFmt numFmtId="169" formatCode="#,##0_ ;\-#,##0\ "/>
  </numFmts>
  <fonts count="7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vertAlign val="superscript"/>
      <sz val="11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sz val="10"/>
      <color indexed="11"/>
      <name val="Arial"/>
      <family val="2"/>
    </font>
    <font>
      <b/>
      <u/>
      <sz val="10"/>
      <color indexed="12"/>
      <name val="Arial"/>
      <family val="2"/>
    </font>
    <font>
      <b/>
      <sz val="12"/>
      <name val="Arial"/>
      <family val="2"/>
    </font>
    <font>
      <sz val="7.2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sz val="10"/>
      <name val="Calibri"/>
      <family val="2"/>
    </font>
    <font>
      <b/>
      <sz val="12"/>
      <color indexed="12"/>
      <name val="Calibri"/>
      <family val="2"/>
    </font>
    <font>
      <sz val="10"/>
      <name val="Cambria"/>
      <family val="1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rgb="FF000000"/>
      </patternFill>
    </fill>
  </fills>
  <borders count="4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indexed="1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9">
    <xf numFmtId="0" fontId="0" fillId="0" borderId="0"/>
    <xf numFmtId="0" fontId="7" fillId="0" borderId="0"/>
    <xf numFmtId="0" fontId="8" fillId="0" borderId="0">
      <alignment horizontal="left"/>
    </xf>
    <xf numFmtId="0" fontId="13" fillId="0" borderId="1">
      <alignment horizontal="right" vertical="center"/>
    </xf>
    <xf numFmtId="0" fontId="9" fillId="0" borderId="2">
      <alignment vertical="center"/>
    </xf>
    <xf numFmtId="1" fontId="12" fillId="0" borderId="2"/>
    <xf numFmtId="0" fontId="10" fillId="0" borderId="0"/>
    <xf numFmtId="0" fontId="1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5" fillId="0" borderId="0"/>
    <xf numFmtId="0" fontId="6" fillId="0" borderId="0"/>
    <xf numFmtId="0" fontId="28" fillId="0" borderId="0" applyNumberFormat="0" applyFill="0" applyBorder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1" fillId="0" borderId="25" applyNumberFormat="0" applyFill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3" fillId="7" borderId="0" applyNumberFormat="0" applyBorder="0" applyAlignment="0" applyProtection="0"/>
    <xf numFmtId="0" fontId="34" fillId="8" borderId="0" applyNumberFormat="0" applyBorder="0" applyAlignment="0" applyProtection="0"/>
    <xf numFmtId="0" fontId="35" fillId="9" borderId="26" applyNumberFormat="0" applyAlignment="0" applyProtection="0"/>
    <xf numFmtId="0" fontId="36" fillId="10" borderId="27" applyNumberFormat="0" applyAlignment="0" applyProtection="0"/>
    <xf numFmtId="0" fontId="37" fillId="10" borderId="26" applyNumberFormat="0" applyAlignment="0" applyProtection="0"/>
    <xf numFmtId="0" fontId="38" fillId="0" borderId="28" applyNumberFormat="0" applyFill="0" applyAlignment="0" applyProtection="0"/>
    <xf numFmtId="0" fontId="39" fillId="11" borderId="29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1" applyNumberFormat="0" applyFill="0" applyAlignment="0" applyProtection="0"/>
    <xf numFmtId="0" fontId="4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3" fillId="36" borderId="0" applyNumberFormat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0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45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54" borderId="0" applyNumberFormat="0" applyBorder="0" applyAlignment="0" applyProtection="0"/>
    <xf numFmtId="0" fontId="46" fillId="38" borderId="0" applyNumberFormat="0" applyBorder="0" applyAlignment="0" applyProtection="0"/>
    <xf numFmtId="0" fontId="47" fillId="55" borderId="32" applyNumberFormat="0" applyAlignment="0" applyProtection="0"/>
    <xf numFmtId="0" fontId="48" fillId="56" borderId="33" applyNumberFormat="0" applyAlignment="0" applyProtection="0"/>
    <xf numFmtId="0" fontId="49" fillId="0" borderId="0" applyNumberFormat="0" applyFill="0" applyBorder="0" applyAlignment="0" applyProtection="0"/>
    <xf numFmtId="0" fontId="50" fillId="39" borderId="0" applyNumberFormat="0" applyBorder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3" fillId="0" borderId="36" applyNumberFormat="0" applyFill="0" applyAlignment="0" applyProtection="0"/>
    <xf numFmtId="0" fontId="53" fillId="0" borderId="0" applyNumberFormat="0" applyFill="0" applyBorder="0" applyAlignment="0" applyProtection="0"/>
    <xf numFmtId="0" fontId="54" fillId="42" borderId="32" applyNumberFormat="0" applyAlignment="0" applyProtection="0"/>
    <xf numFmtId="0" fontId="55" fillId="0" borderId="37" applyNumberFormat="0" applyFill="0" applyAlignment="0" applyProtection="0"/>
    <xf numFmtId="0" fontId="56" fillId="57" borderId="0" applyNumberFormat="0" applyBorder="0" applyAlignment="0" applyProtection="0"/>
    <xf numFmtId="0" fontId="57" fillId="0" borderId="0"/>
    <xf numFmtId="0" fontId="44" fillId="0" borderId="0"/>
    <xf numFmtId="0" fontId="9" fillId="58" borderId="38" applyNumberFormat="0" applyFont="0" applyAlignment="0" applyProtection="0"/>
    <xf numFmtId="0" fontId="58" fillId="55" borderId="39" applyNumberFormat="0" applyAlignment="0" applyProtection="0"/>
    <xf numFmtId="0" fontId="9" fillId="0" borderId="0"/>
    <xf numFmtId="0" fontId="59" fillId="0" borderId="0" applyNumberFormat="0" applyFill="0" applyBorder="0" applyAlignment="0" applyProtection="0"/>
    <xf numFmtId="0" fontId="60" fillId="0" borderId="40" applyNumberFormat="0" applyFill="0" applyAlignment="0" applyProtection="0"/>
    <xf numFmtId="0" fontId="61" fillId="0" borderId="0" applyNumberFormat="0" applyFill="0" applyBorder="0" applyAlignment="0" applyProtection="0"/>
    <xf numFmtId="0" fontId="4" fillId="0" borderId="0"/>
    <xf numFmtId="0" fontId="9" fillId="0" borderId="0" applyNumberFormat="0" applyFont="0" applyFill="0" applyBorder="0" applyAlignment="0" applyProtection="0"/>
    <xf numFmtId="0" fontId="62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0" fontId="64" fillId="0" borderId="0" applyNumberFormat="0" applyFill="0" applyBorder="0" applyAlignment="0" applyProtection="0"/>
    <xf numFmtId="0" fontId="4" fillId="12" borderId="30" applyNumberFormat="0" applyFont="0" applyAlignment="0" applyProtection="0"/>
    <xf numFmtId="0" fontId="4" fillId="0" borderId="0"/>
    <xf numFmtId="0" fontId="4" fillId="12" borderId="30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63" fillId="0" borderId="0" applyNumberFormat="0" applyBorder="0" applyAlignment="0"/>
    <xf numFmtId="0" fontId="4" fillId="0" borderId="0"/>
    <xf numFmtId="0" fontId="4" fillId="12" borderId="30" applyNumberFormat="0" applyFont="0" applyAlignment="0" applyProtection="0"/>
    <xf numFmtId="164" fontId="9" fillId="0" borderId="0" applyFont="0" applyFill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30" applyNumberFormat="0" applyFont="0" applyAlignment="0" applyProtection="0"/>
    <xf numFmtId="0" fontId="3" fillId="0" borderId="0"/>
    <xf numFmtId="0" fontId="3" fillId="12" borderId="30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30" applyNumberFormat="0" applyFont="0" applyAlignment="0" applyProtection="0"/>
    <xf numFmtId="164" fontId="9" fillId="0" borderId="0" applyFont="0" applyFill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43" fontId="69" fillId="0" borderId="0" applyFont="0" applyFill="0" applyBorder="0" applyAlignment="0" applyProtection="0"/>
    <xf numFmtId="0" fontId="9" fillId="0" borderId="2">
      <alignment vertical="center"/>
    </xf>
    <xf numFmtId="0" fontId="70" fillId="0" borderId="0" applyNumberFormat="0" applyFont="0" applyFill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43" fillId="24" borderId="0" applyNumberFormat="0" applyBorder="0" applyAlignment="0" applyProtection="0"/>
    <xf numFmtId="0" fontId="43" fillId="28" borderId="0" applyNumberFormat="0" applyBorder="0" applyAlignment="0" applyProtection="0"/>
    <xf numFmtId="0" fontId="43" fillId="32" borderId="0" applyNumberFormat="0" applyBorder="0" applyAlignment="0" applyProtection="0"/>
    <xf numFmtId="0" fontId="43" fillId="36" borderId="0" applyNumberFormat="0" applyBorder="0" applyAlignment="0" applyProtection="0"/>
    <xf numFmtId="0" fontId="44" fillId="39" borderId="0" applyNumberFormat="0" applyBorder="0" applyAlignment="0" applyProtection="0"/>
    <xf numFmtId="0" fontId="44" fillId="38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1" fillId="0" borderId="25" applyNumberFormat="0" applyFill="0" applyAlignment="0" applyProtection="0"/>
    <xf numFmtId="0" fontId="31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34" fillId="8" borderId="0" applyNumberFormat="0" applyBorder="0" applyAlignment="0" applyProtection="0"/>
    <xf numFmtId="0" fontId="36" fillId="10" borderId="27" applyNumberFormat="0" applyAlignment="0" applyProtection="0"/>
    <xf numFmtId="0" fontId="39" fillId="11" borderId="29" applyNumberFormat="0" applyAlignment="0" applyProtection="0"/>
    <xf numFmtId="0" fontId="41" fillId="0" borderId="0" applyNumberFormat="0" applyFill="0" applyBorder="0" applyAlignment="0" applyProtection="0"/>
    <xf numFmtId="0" fontId="42" fillId="0" borderId="31" applyNumberFormat="0" applyFill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43" fillId="33" borderId="0" applyNumberFormat="0" applyBorder="0" applyAlignment="0" applyProtection="0"/>
    <xf numFmtId="0" fontId="1" fillId="23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0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7" fillId="55" borderId="32" applyNumberFormat="0" applyAlignment="0" applyProtection="0"/>
    <xf numFmtId="0" fontId="50" fillId="39" borderId="0" applyNumberFormat="0" applyBorder="0" applyAlignment="0" applyProtection="0"/>
    <xf numFmtId="0" fontId="54" fillId="42" borderId="32" applyNumberFormat="0" applyAlignment="0" applyProtection="0"/>
    <xf numFmtId="0" fontId="55" fillId="0" borderId="37" applyNumberFormat="0" applyFill="0" applyAlignment="0" applyProtection="0"/>
    <xf numFmtId="0" fontId="44" fillId="39" borderId="0" applyNumberFormat="0" applyBorder="0" applyAlignment="0" applyProtection="0"/>
    <xf numFmtId="0" fontId="61" fillId="0" borderId="0" applyNumberFormat="0" applyFill="0" applyBorder="0" applyAlignment="0" applyProtection="0"/>
    <xf numFmtId="0" fontId="1" fillId="0" borderId="0"/>
    <xf numFmtId="0" fontId="1" fillId="0" borderId="0"/>
    <xf numFmtId="0" fontId="1" fillId="12" borderId="30" applyNumberFormat="0" applyFont="0" applyAlignment="0" applyProtection="0"/>
    <xf numFmtId="0" fontId="1" fillId="0" borderId="0"/>
    <xf numFmtId="0" fontId="1" fillId="12" borderId="30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2" borderId="30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0" applyNumberFormat="0" applyFont="0" applyAlignment="0" applyProtection="0"/>
    <xf numFmtId="0" fontId="1" fillId="0" borderId="0"/>
    <xf numFmtId="0" fontId="1" fillId="12" borderId="30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0" applyNumberFormat="0" applyFont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43" fontId="9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0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38" borderId="0" applyNumberFormat="0" applyBorder="0" applyAlignment="0" applyProtection="0"/>
    <xf numFmtId="0" fontId="44" fillId="37" borderId="0" applyNumberFormat="0" applyBorder="0" applyAlignment="0" applyProtection="0"/>
    <xf numFmtId="0" fontId="44" fillId="41" borderId="0" applyNumberFormat="0" applyBorder="0" applyAlignment="0" applyProtection="0"/>
    <xf numFmtId="0" fontId="44" fillId="4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4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44" fillId="46" borderId="0" applyNumberFormat="0" applyBorder="0" applyAlignment="0" applyProtection="0"/>
    <xf numFmtId="0" fontId="1" fillId="34" borderId="0" applyNumberFormat="0" applyBorder="0" applyAlignment="0" applyProtection="0"/>
    <xf numFmtId="0" fontId="44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44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44" fillId="4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44" fillId="40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44" fillId="43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44" fillId="43" borderId="0" applyNumberFormat="0" applyBorder="0" applyAlignment="0" applyProtection="0"/>
    <xf numFmtId="0" fontId="44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44" fillId="45" borderId="0" applyNumberFormat="0" applyBorder="0" applyAlignment="0" applyProtection="0"/>
    <xf numFmtId="0" fontId="44" fillId="44" borderId="0" applyNumberFormat="0" applyBorder="0" applyAlignment="0" applyProtection="0"/>
    <xf numFmtId="0" fontId="44" fillId="43" borderId="0" applyNumberFormat="0" applyBorder="0" applyAlignment="0" applyProtection="0"/>
    <xf numFmtId="0" fontId="44" fillId="42" borderId="0" applyNumberFormat="0" applyBorder="0" applyAlignment="0" applyProtection="0"/>
    <xf numFmtId="0" fontId="44" fillId="41" borderId="0" applyNumberFormat="0" applyBorder="0" applyAlignment="0" applyProtection="0"/>
    <xf numFmtId="0" fontId="44" fillId="40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44" fillId="38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44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44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9" fillId="0" borderId="0"/>
  </cellStyleXfs>
  <cellXfs count="259">
    <xf numFmtId="0" fontId="0" fillId="0" borderId="0" xfId="0"/>
    <xf numFmtId="0" fontId="7" fillId="2" borderId="0" xfId="1" applyFill="1"/>
    <xf numFmtId="0" fontId="12" fillId="2" borderId="0" xfId="0" applyFont="1" applyFill="1"/>
    <xf numFmtId="0" fontId="8" fillId="2" borderId="0" xfId="2" applyFill="1">
      <alignment horizontal="left"/>
    </xf>
    <xf numFmtId="0" fontId="9" fillId="2" borderId="0" xfId="0" applyFont="1" applyFill="1"/>
    <xf numFmtId="0" fontId="13" fillId="2" borderId="1" xfId="3" applyFill="1">
      <alignment horizontal="right" vertical="center"/>
    </xf>
    <xf numFmtId="0" fontId="9" fillId="2" borderId="0" xfId="0" applyFont="1" applyFill="1" applyAlignment="1">
      <alignment horizontal="right"/>
    </xf>
    <xf numFmtId="166" fontId="9" fillId="2" borderId="0" xfId="0" applyNumberFormat="1" applyFont="1" applyFill="1"/>
    <xf numFmtId="0" fontId="10" fillId="2" borderId="0" xfId="6" applyFill="1"/>
    <xf numFmtId="0" fontId="12" fillId="2" borderId="0" xfId="0" applyFont="1" applyFill="1" applyAlignment="1">
      <alignment horizontal="center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13" fillId="2" borderId="3" xfId="0" applyFont="1" applyFill="1" applyBorder="1" applyAlignment="1">
      <alignment horizontal="right" vertical="top" wrapText="1"/>
    </xf>
    <xf numFmtId="0" fontId="17" fillId="2" borderId="0" xfId="7" applyFont="1" applyFill="1"/>
    <xf numFmtId="0" fontId="0" fillId="2" borderId="0" xfId="0" applyFill="1"/>
    <xf numFmtId="0" fontId="19" fillId="2" borderId="0" xfId="0" applyFont="1" applyFill="1"/>
    <xf numFmtId="0" fontId="14" fillId="2" borderId="0" xfId="0" applyFont="1" applyFill="1"/>
    <xf numFmtId="0" fontId="20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 wrapText="1"/>
    </xf>
    <xf numFmtId="0" fontId="21" fillId="2" borderId="0" xfId="0" applyFont="1" applyFill="1"/>
    <xf numFmtId="0" fontId="0" fillId="2" borderId="0" xfId="0" applyFill="1" applyAlignment="1">
      <alignment horizontal="right"/>
    </xf>
    <xf numFmtId="166" fontId="9" fillId="2" borderId="0" xfId="4" applyNumberFormat="1" applyFill="1" applyBorder="1">
      <alignment vertical="center"/>
    </xf>
    <xf numFmtId="166" fontId="9" fillId="2" borderId="0" xfId="4" applyNumberFormat="1" applyFill="1" applyBorder="1" applyAlignment="1">
      <alignment horizontal="right" vertical="center"/>
    </xf>
    <xf numFmtId="0" fontId="0" fillId="2" borderId="0" xfId="0" applyFill="1" applyAlignment="1">
      <alignment horizontal="left"/>
    </xf>
    <xf numFmtId="166" fontId="0" fillId="2" borderId="0" xfId="0" applyNumberFormat="1" applyFill="1"/>
    <xf numFmtId="166" fontId="11" fillId="2" borderId="0" xfId="0" applyNumberFormat="1" applyFont="1" applyFill="1"/>
    <xf numFmtId="0" fontId="12" fillId="2" borderId="0" xfId="0" applyFont="1" applyFill="1" applyAlignment="1">
      <alignment horizontal="right" vertical="center" wrapText="1"/>
    </xf>
    <xf numFmtId="0" fontId="15" fillId="2" borderId="0" xfId="0" applyFont="1" applyFill="1"/>
    <xf numFmtId="0" fontId="11" fillId="2" borderId="0" xfId="7" applyFill="1"/>
    <xf numFmtId="3" fontId="0" fillId="2" borderId="0" xfId="0" applyNumberFormat="1" applyFill="1"/>
    <xf numFmtId="0" fontId="15" fillId="2" borderId="0" xfId="0" applyFont="1" applyFill="1" applyAlignment="1">
      <alignment wrapText="1"/>
    </xf>
    <xf numFmtId="0" fontId="13" fillId="2" borderId="3" xfId="3" applyFill="1" applyBorder="1" applyAlignment="1">
      <alignment horizontal="right" vertical="top" wrapText="1"/>
    </xf>
    <xf numFmtId="0" fontId="17" fillId="2" borderId="0" xfId="0" applyFont="1" applyFill="1" applyAlignment="1">
      <alignment horizontal="left" wrapText="1"/>
    </xf>
    <xf numFmtId="0" fontId="13" fillId="2" borderId="5" xfId="3" applyFill="1" applyBorder="1" applyAlignment="1">
      <alignment vertical="top" wrapText="1"/>
    </xf>
    <xf numFmtId="0" fontId="13" fillId="2" borderId="3" xfId="3" applyFill="1" applyBorder="1" applyAlignment="1">
      <alignment vertical="top"/>
    </xf>
    <xf numFmtId="0" fontId="13" fillId="2" borderId="4" xfId="3" applyFill="1" applyBorder="1" applyAlignment="1">
      <alignment horizontal="right" vertical="top" wrapText="1"/>
    </xf>
    <xf numFmtId="0" fontId="13" fillId="2" borderId="4" xfId="3" applyFill="1" applyBorder="1" applyAlignment="1">
      <alignment horizontal="center" vertical="top"/>
    </xf>
    <xf numFmtId="0" fontId="13" fillId="2" borderId="4" xfId="3" applyFill="1" applyBorder="1" applyAlignment="1">
      <alignment horizontal="right" vertical="top"/>
    </xf>
    <xf numFmtId="0" fontId="13" fillId="2" borderId="3" xfId="3" applyFill="1" applyBorder="1" applyAlignment="1">
      <alignment horizontal="right" vertical="top"/>
    </xf>
    <xf numFmtId="0" fontId="11" fillId="2" borderId="0" xfId="0" applyFont="1" applyFill="1" applyAlignment="1">
      <alignment horizontal="left"/>
    </xf>
    <xf numFmtId="0" fontId="13" fillId="2" borderId="5" xfId="3" applyFill="1" applyBorder="1" applyAlignment="1">
      <alignment horizontal="right" vertical="center" wrapText="1"/>
    </xf>
    <xf numFmtId="0" fontId="13" fillId="2" borderId="4" xfId="3" applyFill="1" applyBorder="1" applyAlignment="1">
      <alignment horizontal="right" vertical="center" wrapText="1"/>
    </xf>
    <xf numFmtId="0" fontId="13" fillId="2" borderId="3" xfId="3" applyFill="1" applyBorder="1" applyAlignment="1">
      <alignment horizontal="right" vertical="center" wrapText="1"/>
    </xf>
    <xf numFmtId="0" fontId="13" fillId="2" borderId="6" xfId="3" applyFill="1" applyBorder="1" applyAlignment="1">
      <alignment horizontal="center" vertical="center" wrapText="1"/>
    </xf>
    <xf numFmtId="0" fontId="13" fillId="2" borderId="7" xfId="3" applyFill="1" applyBorder="1" applyAlignment="1">
      <alignment horizontal="center" vertical="center"/>
    </xf>
    <xf numFmtId="0" fontId="13" fillId="2" borderId="4" xfId="3" applyFill="1" applyBorder="1" applyAlignment="1">
      <alignment horizontal="right" wrapText="1"/>
    </xf>
    <xf numFmtId="0" fontId="13" fillId="2" borderId="4" xfId="3" applyFill="1" applyBorder="1" applyAlignment="1">
      <alignment horizontal="right"/>
    </xf>
    <xf numFmtId="1" fontId="9" fillId="2" borderId="0" xfId="0" applyNumberFormat="1" applyFont="1" applyFill="1"/>
    <xf numFmtId="0" fontId="9" fillId="2" borderId="0" xfId="4" quotePrefix="1" applyFill="1" applyBorder="1" applyAlignment="1">
      <alignment horizontal="left" vertical="center"/>
    </xf>
    <xf numFmtId="0" fontId="13" fillId="2" borderId="9" xfId="3" applyFill="1" applyBorder="1">
      <alignment horizontal="right" vertical="center"/>
    </xf>
    <xf numFmtId="0" fontId="13" fillId="2" borderId="6" xfId="3" applyFill="1" applyBorder="1" applyAlignment="1">
      <alignment horizontal="right" vertical="top" wrapText="1"/>
    </xf>
    <xf numFmtId="0" fontId="13" fillId="2" borderId="8" xfId="3" applyFill="1" applyBorder="1" applyAlignment="1">
      <alignment horizontal="right" vertical="top" wrapText="1"/>
    </xf>
    <xf numFmtId="0" fontId="13" fillId="2" borderId="10" xfId="3" applyFill="1" applyBorder="1" applyAlignment="1">
      <alignment vertical="top" wrapText="1"/>
    </xf>
    <xf numFmtId="0" fontId="13" fillId="2" borderId="10" xfId="0" applyFont="1" applyFill="1" applyBorder="1" applyAlignment="1">
      <alignment horizontal="right"/>
    </xf>
    <xf numFmtId="0" fontId="13" fillId="2" borderId="6" xfId="3" applyFill="1" applyBorder="1" applyAlignment="1">
      <alignment horizontal="right" vertical="center" wrapText="1"/>
    </xf>
    <xf numFmtId="0" fontId="13" fillId="2" borderId="8" xfId="3" applyFill="1" applyBorder="1" applyAlignment="1">
      <alignment horizontal="right" vertical="center" wrapText="1"/>
    </xf>
    <xf numFmtId="0" fontId="13" fillId="2" borderId="10" xfId="3" applyFill="1" applyBorder="1" applyAlignment="1">
      <alignment horizontal="right" vertical="center" wrapText="1"/>
    </xf>
    <xf numFmtId="0" fontId="13" fillId="2" borderId="7" xfId="3" applyFill="1" applyBorder="1" applyAlignment="1">
      <alignment vertical="center" wrapText="1"/>
    </xf>
    <xf numFmtId="0" fontId="9" fillId="2" borderId="2" xfId="4" applyFill="1" applyAlignment="1">
      <alignment horizontal="left" vertical="center"/>
    </xf>
    <xf numFmtId="0" fontId="9" fillId="2" borderId="2" xfId="4" quotePrefix="1" applyFill="1" applyAlignment="1">
      <alignment horizontal="left" vertical="center"/>
    </xf>
    <xf numFmtId="167" fontId="9" fillId="2" borderId="2" xfId="0" quotePrefix="1" applyNumberFormat="1" applyFont="1" applyFill="1" applyBorder="1" applyAlignment="1">
      <alignment horizontal="left"/>
    </xf>
    <xf numFmtId="0" fontId="13" fillId="2" borderId="11" xfId="3" applyFill="1" applyBorder="1" applyAlignment="1"/>
    <xf numFmtId="0" fontId="13" fillId="2" borderId="2" xfId="3" applyFill="1" applyBorder="1" applyAlignment="1"/>
    <xf numFmtId="0" fontId="13" fillId="2" borderId="12" xfId="3" applyFill="1" applyBorder="1" applyAlignment="1"/>
    <xf numFmtId="0" fontId="13" fillId="2" borderId="13" xfId="3" applyFill="1" applyBorder="1" applyAlignment="1">
      <alignment horizontal="left" vertical="center"/>
    </xf>
    <xf numFmtId="0" fontId="13" fillId="2" borderId="11" xfId="3" applyFill="1" applyBorder="1" applyAlignment="1">
      <alignment horizontal="right" vertical="center" wrapText="1"/>
    </xf>
    <xf numFmtId="0" fontId="13" fillId="2" borderId="2" xfId="3" applyFill="1" applyBorder="1" applyAlignment="1">
      <alignment horizontal="right" vertical="center" wrapText="1"/>
    </xf>
    <xf numFmtId="0" fontId="13" fillId="2" borderId="12" xfId="3" applyFill="1" applyBorder="1" applyAlignment="1">
      <alignment horizontal="left" vertical="center" wrapText="1"/>
    </xf>
    <xf numFmtId="0" fontId="13" fillId="2" borderId="12" xfId="3" applyFill="1" applyBorder="1" applyAlignment="1">
      <alignment horizontal="left"/>
    </xf>
    <xf numFmtId="0" fontId="13" fillId="2" borderId="3" xfId="3" applyFill="1" applyBorder="1">
      <alignment horizontal="right" vertical="center"/>
    </xf>
    <xf numFmtId="0" fontId="13" fillId="2" borderId="10" xfId="3" applyFill="1" applyBorder="1">
      <alignment horizontal="right" vertical="center"/>
    </xf>
    <xf numFmtId="0" fontId="13" fillId="2" borderId="4" xfId="0" applyFont="1" applyFill="1" applyBorder="1" applyAlignment="1">
      <alignment horizontal="right"/>
    </xf>
    <xf numFmtId="0" fontId="13" fillId="2" borderId="8" xfId="0" applyFont="1" applyFill="1" applyBorder="1" applyAlignment="1">
      <alignment horizontal="right"/>
    </xf>
    <xf numFmtId="0" fontId="13" fillId="2" borderId="8" xfId="3" applyFill="1" applyBorder="1" applyAlignment="1">
      <alignment horizontal="center" vertical="center"/>
    </xf>
    <xf numFmtId="0" fontId="13" fillId="2" borderId="0" xfId="3" applyFill="1" applyBorder="1" applyAlignment="1">
      <alignment horizontal="center" vertical="center"/>
    </xf>
    <xf numFmtId="0" fontId="13" fillId="2" borderId="2" xfId="3" applyFill="1" applyBorder="1" applyAlignment="1">
      <alignment horizontal="center" vertical="center"/>
    </xf>
    <xf numFmtId="0" fontId="13" fillId="2" borderId="8" xfId="3" applyFill="1" applyBorder="1" applyAlignment="1">
      <alignment horizontal="center" vertical="center" wrapText="1"/>
    </xf>
    <xf numFmtId="0" fontId="13" fillId="2" borderId="0" xfId="3" applyFill="1" applyBorder="1" applyAlignment="1">
      <alignment horizontal="center" vertical="center" wrapText="1"/>
    </xf>
    <xf numFmtId="0" fontId="17" fillId="2" borderId="0" xfId="0" quotePrefix="1" applyFont="1" applyFill="1" applyAlignment="1">
      <alignment horizontal="left"/>
    </xf>
    <xf numFmtId="0" fontId="11" fillId="2" borderId="0" xfId="7" quotePrefix="1" applyFill="1" applyAlignment="1">
      <alignment horizontal="left"/>
    </xf>
    <xf numFmtId="0" fontId="24" fillId="2" borderId="0" xfId="0" applyFont="1" applyFill="1"/>
    <xf numFmtId="0" fontId="9" fillId="2" borderId="16" xfId="4" quotePrefix="1" applyFill="1" applyBorder="1" applyAlignment="1">
      <alignment horizontal="left" vertical="center"/>
    </xf>
    <xf numFmtId="0" fontId="13" fillId="2" borderId="0" xfId="3" applyFill="1" applyBorder="1">
      <alignment horizontal="right" vertical="center"/>
    </xf>
    <xf numFmtId="0" fontId="13" fillId="2" borderId="2" xfId="3" applyFill="1" applyBorder="1">
      <alignment horizontal="right" vertical="center"/>
    </xf>
    <xf numFmtId="0" fontId="13" fillId="2" borderId="4" xfId="3" applyFill="1" applyBorder="1" applyAlignment="1">
      <alignment horizontal="center" vertical="center"/>
    </xf>
    <xf numFmtId="0" fontId="13" fillId="2" borderId="15" xfId="3" applyFill="1" applyBorder="1">
      <alignment horizontal="right" vertical="center"/>
    </xf>
    <xf numFmtId="0" fontId="13" fillId="2" borderId="17" xfId="3" applyFill="1" applyBorder="1">
      <alignment horizontal="right" vertical="center"/>
    </xf>
    <xf numFmtId="0" fontId="13" fillId="2" borderId="18" xfId="3" applyFill="1" applyBorder="1">
      <alignment horizontal="right" vertical="center"/>
    </xf>
    <xf numFmtId="0" fontId="13" fillId="2" borderId="17" xfId="3" applyFill="1" applyBorder="1" applyAlignment="1">
      <alignment horizontal="center" vertical="center"/>
    </xf>
    <xf numFmtId="0" fontId="13" fillId="2" borderId="19" xfId="3" applyFill="1" applyBorder="1">
      <alignment horizontal="right" vertical="center"/>
    </xf>
    <xf numFmtId="0" fontId="9" fillId="3" borderId="16" xfId="4" applyFill="1" applyBorder="1" applyAlignment="1">
      <alignment horizontal="left" vertical="center"/>
    </xf>
    <xf numFmtId="166" fontId="9" fillId="3" borderId="0" xfId="4" applyNumberFormat="1" applyFill="1" applyBorder="1">
      <alignment vertical="center"/>
    </xf>
    <xf numFmtId="0" fontId="9" fillId="3" borderId="16" xfId="4" quotePrefix="1" applyFill="1" applyBorder="1" applyAlignment="1">
      <alignment horizontal="left" vertical="center"/>
    </xf>
    <xf numFmtId="0" fontId="9" fillId="3" borderId="0" xfId="4" quotePrefix="1" applyFill="1" applyBorder="1" applyAlignment="1">
      <alignment horizontal="left" vertical="center"/>
    </xf>
    <xf numFmtId="0" fontId="17" fillId="2" borderId="0" xfId="7" applyFont="1" applyFill="1" applyAlignment="1">
      <alignment wrapText="1"/>
    </xf>
    <xf numFmtId="166" fontId="9" fillId="3" borderId="0" xfId="0" applyNumberFormat="1" applyFont="1" applyFill="1"/>
    <xf numFmtId="0" fontId="9" fillId="3" borderId="15" xfId="0" applyFont="1" applyFill="1" applyBorder="1"/>
    <xf numFmtId="0" fontId="9" fillId="3" borderId="16" xfId="0" applyFont="1" applyFill="1" applyBorder="1" applyAlignment="1">
      <alignment horizontal="left"/>
    </xf>
    <xf numFmtId="0" fontId="9" fillId="3" borderId="16" xfId="0" quotePrefix="1" applyFont="1" applyFill="1" applyBorder="1" applyAlignment="1">
      <alignment horizontal="left"/>
    </xf>
    <xf numFmtId="0" fontId="9" fillId="3" borderId="0" xfId="0" quotePrefix="1" applyFont="1" applyFill="1" applyAlignment="1">
      <alignment horizontal="left"/>
    </xf>
    <xf numFmtId="0" fontId="9" fillId="3" borderId="16" xfId="4" applyFill="1" applyBorder="1">
      <alignment vertical="center"/>
    </xf>
    <xf numFmtId="0" fontId="9" fillId="3" borderId="0" xfId="4" applyFill="1" applyBorder="1">
      <alignment vertical="center"/>
    </xf>
    <xf numFmtId="1" fontId="9" fillId="3" borderId="16" xfId="4" applyNumberFormat="1" applyFill="1" applyBorder="1">
      <alignment vertical="center"/>
    </xf>
    <xf numFmtId="1" fontId="9" fillId="3" borderId="0" xfId="4" applyNumberFormat="1" applyFill="1" applyBorder="1">
      <alignment vertical="center"/>
    </xf>
    <xf numFmtId="1" fontId="9" fillId="3" borderId="19" xfId="4" applyNumberFormat="1" applyFill="1" applyBorder="1">
      <alignment vertical="center"/>
    </xf>
    <xf numFmtId="1" fontId="9" fillId="3" borderId="15" xfId="4" applyNumberFormat="1" applyFill="1" applyBorder="1">
      <alignment vertical="center"/>
    </xf>
    <xf numFmtId="0" fontId="9" fillId="3" borderId="19" xfId="0" applyFont="1" applyFill="1" applyBorder="1"/>
    <xf numFmtId="1" fontId="9" fillId="3" borderId="19" xfId="0" applyNumberFormat="1" applyFont="1" applyFill="1" applyBorder="1"/>
    <xf numFmtId="1" fontId="9" fillId="3" borderId="15" xfId="0" applyNumberFormat="1" applyFont="1" applyFill="1" applyBorder="1"/>
    <xf numFmtId="0" fontId="9" fillId="3" borderId="19" xfId="4" applyFill="1" applyBorder="1">
      <alignment vertical="center"/>
    </xf>
    <xf numFmtId="0" fontId="9" fillId="3" borderId="15" xfId="4" applyFill="1" applyBorder="1">
      <alignment vertical="center"/>
    </xf>
    <xf numFmtId="3" fontId="9" fillId="3" borderId="16" xfId="4" applyNumberFormat="1" applyFill="1" applyBorder="1">
      <alignment vertical="center"/>
    </xf>
    <xf numFmtId="3" fontId="9" fillId="3" borderId="0" xfId="4" applyNumberFormat="1" applyFill="1" applyBorder="1">
      <alignment vertical="center"/>
    </xf>
    <xf numFmtId="3" fontId="9" fillId="3" borderId="19" xfId="4" applyNumberFormat="1" applyFill="1" applyBorder="1">
      <alignment vertical="center"/>
    </xf>
    <xf numFmtId="3" fontId="9" fillId="3" borderId="16" xfId="4" applyNumberFormat="1" applyFill="1" applyBorder="1" applyAlignment="1">
      <alignment horizontal="right" vertical="center"/>
    </xf>
    <xf numFmtId="3" fontId="9" fillId="3" borderId="15" xfId="4" applyNumberFormat="1" applyFill="1" applyBorder="1">
      <alignment vertical="center"/>
    </xf>
    <xf numFmtId="167" fontId="11" fillId="2" borderId="0" xfId="0" quotePrefix="1" applyNumberFormat="1" applyFont="1" applyFill="1" applyAlignment="1">
      <alignment horizontal="left"/>
    </xf>
    <xf numFmtId="0" fontId="0" fillId="2" borderId="2" xfId="0" applyFill="1" applyBorder="1" applyAlignment="1">
      <alignment horizontal="left"/>
    </xf>
    <xf numFmtId="0" fontId="13" fillId="2" borderId="6" xfId="3" applyFill="1" applyBorder="1" applyAlignment="1">
      <alignment horizontal="center" vertical="center"/>
    </xf>
    <xf numFmtId="0" fontId="13" fillId="2" borderId="11" xfId="3" applyFill="1" applyBorder="1" applyAlignment="1">
      <alignment horizontal="left"/>
    </xf>
    <xf numFmtId="0" fontId="13" fillId="2" borderId="11" xfId="3" applyFill="1" applyBorder="1" applyAlignment="1">
      <alignment horizontal="center" vertical="center"/>
    </xf>
    <xf numFmtId="3" fontId="9" fillId="3" borderId="0" xfId="4" applyNumberFormat="1" applyFill="1" applyBorder="1" applyAlignment="1">
      <alignment horizontal="right" vertical="center"/>
    </xf>
    <xf numFmtId="0" fontId="0" fillId="2" borderId="22" xfId="0" applyFill="1" applyBorder="1"/>
    <xf numFmtId="0" fontId="13" fillId="2" borderId="6" xfId="3" quotePrefix="1" applyFill="1" applyBorder="1" applyAlignment="1">
      <alignment horizontal="center" vertical="center"/>
    </xf>
    <xf numFmtId="0" fontId="13" fillId="2" borderId="0" xfId="3" quotePrefix="1" applyFill="1" applyBorder="1" applyAlignment="1">
      <alignment horizontal="center" vertical="center"/>
    </xf>
    <xf numFmtId="0" fontId="13" fillId="2" borderId="0" xfId="3" applyFill="1" applyBorder="1" applyAlignment="1">
      <alignment horizontal="left"/>
    </xf>
    <xf numFmtId="3" fontId="9" fillId="2" borderId="2" xfId="4" applyNumberFormat="1" applyFill="1">
      <alignment vertical="center"/>
    </xf>
    <xf numFmtId="3" fontId="9" fillId="2" borderId="2" xfId="4" applyNumberFormat="1" applyFill="1" applyAlignment="1">
      <alignment horizontal="right" vertical="center"/>
    </xf>
    <xf numFmtId="3" fontId="9" fillId="2" borderId="0" xfId="4" applyNumberFormat="1" applyFill="1" applyBorder="1">
      <alignment vertical="center"/>
    </xf>
    <xf numFmtId="3" fontId="9" fillId="2" borderId="4" xfId="4" applyNumberFormat="1" applyFill="1" applyBorder="1">
      <alignment vertical="center"/>
    </xf>
    <xf numFmtId="3" fontId="9" fillId="5" borderId="2" xfId="4" applyNumberFormat="1" applyFill="1">
      <alignment vertical="center"/>
    </xf>
    <xf numFmtId="3" fontId="9" fillId="2" borderId="8" xfId="4" applyNumberFormat="1" applyFill="1" applyBorder="1">
      <alignment vertical="center"/>
    </xf>
    <xf numFmtId="0" fontId="9" fillId="0" borderId="16" xfId="0" quotePrefix="1" applyFont="1" applyBorder="1" applyAlignment="1">
      <alignment horizontal="left"/>
    </xf>
    <xf numFmtId="3" fontId="9" fillId="3" borderId="19" xfId="4" applyNumberFormat="1" applyFill="1" applyBorder="1" applyAlignment="1">
      <alignment horizontal="right" vertical="center"/>
    </xf>
    <xf numFmtId="3" fontId="9" fillId="3" borderId="19" xfId="0" applyNumberFormat="1" applyFont="1" applyFill="1" applyBorder="1"/>
    <xf numFmtId="0" fontId="8" fillId="0" borderId="0" xfId="2">
      <alignment horizontal="left"/>
    </xf>
    <xf numFmtId="0" fontId="0" fillId="5" borderId="0" xfId="0" applyFill="1"/>
    <xf numFmtId="0" fontId="12" fillId="5" borderId="14" xfId="0" applyFont="1" applyFill="1" applyBorder="1"/>
    <xf numFmtId="0" fontId="25" fillId="5" borderId="0" xfId="8" applyFont="1" applyFill="1" applyAlignment="1" applyProtection="1"/>
    <xf numFmtId="0" fontId="12" fillId="5" borderId="0" xfId="0" applyFont="1" applyFill="1"/>
    <xf numFmtId="0" fontId="9" fillId="5" borderId="0" xfId="0" applyFont="1" applyFill="1"/>
    <xf numFmtId="0" fontId="21" fillId="5" borderId="0" xfId="0" applyFont="1" applyFill="1"/>
    <xf numFmtId="0" fontId="7" fillId="0" borderId="0" xfId="1"/>
    <xf numFmtId="0" fontId="26" fillId="0" borderId="0" xfId="0" applyFont="1"/>
    <xf numFmtId="0" fontId="26" fillId="2" borderId="0" xfId="0" applyFont="1" applyFill="1"/>
    <xf numFmtId="3" fontId="9" fillId="0" borderId="2" xfId="4" applyNumberFormat="1">
      <alignment vertical="center"/>
    </xf>
    <xf numFmtId="0" fontId="67" fillId="3" borderId="16" xfId="0" quotePrefix="1" applyFont="1" applyFill="1" applyBorder="1" applyAlignment="1">
      <alignment horizontal="left"/>
    </xf>
    <xf numFmtId="0" fontId="13" fillId="5" borderId="3" xfId="3" applyFill="1" applyBorder="1">
      <alignment horizontal="right" vertical="center"/>
    </xf>
    <xf numFmtId="1" fontId="9" fillId="3" borderId="15" xfId="0" applyNumberFormat="1" applyFont="1" applyFill="1" applyBorder="1" applyAlignment="1">
      <alignment horizontal="right"/>
    </xf>
    <xf numFmtId="1" fontId="9" fillId="3" borderId="19" xfId="0" applyNumberFormat="1" applyFont="1" applyFill="1" applyBorder="1" applyAlignment="1">
      <alignment horizontal="right"/>
    </xf>
    <xf numFmtId="3" fontId="9" fillId="0" borderId="2" xfId="4" applyNumberFormat="1" applyAlignment="1">
      <alignment horizontal="right" vertical="center"/>
    </xf>
    <xf numFmtId="0" fontId="9" fillId="0" borderId="0" xfId="0" applyFont="1"/>
    <xf numFmtId="0" fontId="68" fillId="2" borderId="0" xfId="0" applyFont="1" applyFill="1"/>
    <xf numFmtId="3" fontId="9" fillId="0" borderId="16" xfId="4" applyNumberFormat="1" applyBorder="1">
      <alignment vertical="center"/>
    </xf>
    <xf numFmtId="3" fontId="9" fillId="3" borderId="16" xfId="4" quotePrefix="1" applyNumberFormat="1" applyFill="1" applyBorder="1" applyAlignment="1">
      <alignment horizontal="left" vertical="center"/>
    </xf>
    <xf numFmtId="3" fontId="9" fillId="2" borderId="0" xfId="0" quotePrefix="1" applyNumberFormat="1" applyFont="1" applyFill="1" applyAlignment="1">
      <alignment horizontal="left"/>
    </xf>
    <xf numFmtId="3" fontId="9" fillId="2" borderId="0" xfId="0" applyNumberFormat="1" applyFont="1" applyFill="1"/>
    <xf numFmtId="3" fontId="11" fillId="2" borderId="0" xfId="0" quotePrefix="1" applyNumberFormat="1" applyFont="1" applyFill="1" applyAlignment="1">
      <alignment horizontal="left"/>
    </xf>
    <xf numFmtId="3" fontId="11" fillId="2" borderId="0" xfId="7" applyNumberFormat="1" applyFill="1" applyAlignment="1">
      <alignment wrapText="1"/>
    </xf>
    <xf numFmtId="3" fontId="9" fillId="5" borderId="16" xfId="4" applyNumberFormat="1" applyFill="1" applyBorder="1">
      <alignment vertical="center"/>
    </xf>
    <xf numFmtId="3" fontId="9" fillId="4" borderId="16" xfId="4" applyNumberFormat="1" applyFill="1" applyBorder="1">
      <alignment vertical="center"/>
    </xf>
    <xf numFmtId="3" fontId="9" fillId="4" borderId="0" xfId="4" applyNumberFormat="1" applyFill="1" applyBorder="1">
      <alignment vertical="center"/>
    </xf>
    <xf numFmtId="3" fontId="9" fillId="5" borderId="19" xfId="4" applyNumberFormat="1" applyFill="1" applyBorder="1">
      <alignment vertical="center"/>
    </xf>
    <xf numFmtId="3" fontId="9" fillId="4" borderId="19" xfId="4" applyNumberFormat="1" applyFill="1" applyBorder="1">
      <alignment vertical="center"/>
    </xf>
    <xf numFmtId="3" fontId="9" fillId="3" borderId="15" xfId="0" applyNumberFormat="1" applyFont="1" applyFill="1" applyBorder="1"/>
    <xf numFmtId="3" fontId="9" fillId="3" borderId="19" xfId="0" applyNumberFormat="1" applyFont="1" applyFill="1" applyBorder="1" applyAlignment="1">
      <alignment horizontal="right"/>
    </xf>
    <xf numFmtId="168" fontId="9" fillId="3" borderId="16" xfId="181" applyNumberFormat="1" applyFont="1" applyFill="1" applyBorder="1" applyAlignment="1">
      <alignment vertical="center"/>
    </xf>
    <xf numFmtId="168" fontId="9" fillId="3" borderId="16" xfId="181" applyNumberFormat="1" applyFont="1" applyFill="1" applyBorder="1" applyAlignment="1">
      <alignment horizontal="right" vertical="center"/>
    </xf>
    <xf numFmtId="168" fontId="9" fillId="3" borderId="20" xfId="181" quotePrefix="1" applyNumberFormat="1" applyFont="1" applyFill="1" applyBorder="1" applyAlignment="1">
      <alignment horizontal="right"/>
    </xf>
    <xf numFmtId="168" fontId="9" fillId="3" borderId="15" xfId="181" quotePrefix="1" applyNumberFormat="1" applyFont="1" applyFill="1" applyBorder="1" applyAlignment="1">
      <alignment horizontal="right"/>
    </xf>
    <xf numFmtId="168" fontId="9" fillId="3" borderId="15" xfId="181" applyNumberFormat="1" applyFont="1" applyFill="1" applyBorder="1"/>
    <xf numFmtId="168" fontId="9" fillId="3" borderId="15" xfId="181" applyNumberFormat="1" applyFont="1" applyFill="1" applyBorder="1" applyAlignment="1">
      <alignment horizontal="right"/>
    </xf>
    <xf numFmtId="168" fontId="9" fillId="3" borderId="16" xfId="181" quotePrefix="1" applyNumberFormat="1" applyFont="1" applyFill="1" applyBorder="1" applyAlignment="1">
      <alignment horizontal="right" vertical="center"/>
    </xf>
    <xf numFmtId="168" fontId="9" fillId="3" borderId="16" xfId="181" applyNumberFormat="1" applyFont="1" applyFill="1" applyBorder="1"/>
    <xf numFmtId="168" fontId="9" fillId="3" borderId="0" xfId="181" applyNumberFormat="1" applyFont="1" applyFill="1" applyBorder="1"/>
    <xf numFmtId="168" fontId="9" fillId="3" borderId="16" xfId="181" applyNumberFormat="1" applyFont="1" applyFill="1" applyBorder="1" applyAlignment="1">
      <alignment horizontal="right"/>
    </xf>
    <xf numFmtId="168" fontId="9" fillId="5" borderId="16" xfId="181" applyNumberFormat="1" applyFont="1" applyFill="1" applyBorder="1"/>
    <xf numFmtId="168" fontId="9" fillId="2" borderId="0" xfId="0" applyNumberFormat="1" applyFont="1" applyFill="1"/>
    <xf numFmtId="1" fontId="0" fillId="2" borderId="0" xfId="0" applyNumberFormat="1" applyFill="1"/>
    <xf numFmtId="3" fontId="9" fillId="3" borderId="16" xfId="4" quotePrefix="1" applyNumberFormat="1" applyFill="1" applyBorder="1" applyAlignment="1">
      <alignment horizontal="right" vertical="center"/>
    </xf>
    <xf numFmtId="3" fontId="9" fillId="3" borderId="0" xfId="4" quotePrefix="1" applyNumberFormat="1" applyFill="1" applyBorder="1" applyAlignment="1">
      <alignment horizontal="right" vertical="center"/>
    </xf>
    <xf numFmtId="3" fontId="9" fillId="4" borderId="19" xfId="0" applyNumberFormat="1" applyFont="1" applyFill="1" applyBorder="1"/>
    <xf numFmtId="3" fontId="9" fillId="4" borderId="15" xfId="0" applyNumberFormat="1" applyFont="1" applyFill="1" applyBorder="1"/>
    <xf numFmtId="3" fontId="9" fillId="4" borderId="16" xfId="4" applyNumberFormat="1" applyFill="1" applyBorder="1" applyAlignment="1">
      <alignment horizontal="right" vertical="center"/>
    </xf>
    <xf numFmtId="3" fontId="9" fillId="4" borderId="15" xfId="0" applyNumberFormat="1" applyFont="1" applyFill="1" applyBorder="1" applyAlignment="1">
      <alignment horizontal="right"/>
    </xf>
    <xf numFmtId="3" fontId="9" fillId="3" borderId="19" xfId="0" quotePrefix="1" applyNumberFormat="1" applyFont="1" applyFill="1" applyBorder="1" applyAlignment="1">
      <alignment horizontal="right"/>
    </xf>
    <xf numFmtId="3" fontId="9" fillId="3" borderId="15" xfId="0" applyNumberFormat="1" applyFont="1" applyFill="1" applyBorder="1" applyAlignment="1">
      <alignment horizontal="right"/>
    </xf>
    <xf numFmtId="3" fontId="9" fillId="3" borderId="21" xfId="0" applyNumberFormat="1" applyFont="1" applyFill="1" applyBorder="1"/>
    <xf numFmtId="3" fontId="9" fillId="3" borderId="20" xfId="0" quotePrefix="1" applyNumberFormat="1" applyFont="1" applyFill="1" applyBorder="1" applyAlignment="1">
      <alignment horizontal="right"/>
    </xf>
    <xf numFmtId="3" fontId="9" fillId="3" borderId="15" xfId="0" quotePrefix="1" applyNumberFormat="1" applyFont="1" applyFill="1" applyBorder="1" applyAlignment="1">
      <alignment horizontal="right"/>
    </xf>
    <xf numFmtId="3" fontId="9" fillId="3" borderId="16" xfId="0" applyNumberFormat="1" applyFont="1" applyFill="1" applyBorder="1" applyAlignment="1">
      <alignment horizontal="right"/>
    </xf>
    <xf numFmtId="3" fontId="9" fillId="3" borderId="0" xfId="0" applyNumberFormat="1" applyFont="1" applyFill="1" applyAlignment="1">
      <alignment horizontal="right"/>
    </xf>
    <xf numFmtId="1" fontId="9" fillId="3" borderId="16" xfId="4" applyNumberFormat="1" applyFill="1" applyBorder="1" applyAlignment="1">
      <alignment horizontal="left" vertical="center"/>
    </xf>
    <xf numFmtId="1" fontId="9" fillId="3" borderId="16" xfId="4" quotePrefix="1" applyNumberFormat="1" applyFill="1" applyBorder="1" applyAlignment="1">
      <alignment horizontal="left" vertical="center"/>
    </xf>
    <xf numFmtId="3" fontId="9" fillId="3" borderId="0" xfId="0" applyNumberFormat="1" applyFont="1" applyFill="1"/>
    <xf numFmtId="3" fontId="9" fillId="0" borderId="15" xfId="0" applyNumberFormat="1" applyFont="1" applyBorder="1" applyAlignment="1">
      <alignment horizontal="right"/>
    </xf>
    <xf numFmtId="3" fontId="9" fillId="0" borderId="16" xfId="4" applyNumberFormat="1" applyBorder="1" applyAlignment="1">
      <alignment horizontal="right" vertical="center"/>
    </xf>
    <xf numFmtId="3" fontId="9" fillId="5" borderId="19" xfId="0" applyNumberFormat="1" applyFont="1" applyFill="1" applyBorder="1"/>
    <xf numFmtId="168" fontId="9" fillId="0" borderId="16" xfId="181" applyNumberFormat="1" applyFont="1" applyFill="1" applyBorder="1"/>
    <xf numFmtId="3" fontId="9" fillId="0" borderId="16" xfId="0" applyNumberFormat="1" applyFont="1" applyBorder="1" applyAlignment="1">
      <alignment horizontal="right"/>
    </xf>
    <xf numFmtId="0" fontId="12" fillId="2" borderId="0" xfId="0" applyFont="1" applyFill="1" applyAlignment="1">
      <alignment vertical="center" wrapText="1"/>
    </xf>
    <xf numFmtId="166" fontId="71" fillId="0" borderId="0" xfId="0" applyNumberFormat="1" applyFont="1"/>
    <xf numFmtId="1" fontId="9" fillId="3" borderId="0" xfId="0" applyNumberFormat="1" applyFont="1" applyFill="1" applyAlignment="1">
      <alignment horizontal="right"/>
    </xf>
    <xf numFmtId="1" fontId="9" fillId="5" borderId="2" xfId="4" applyNumberFormat="1" applyFill="1">
      <alignment vertical="center"/>
    </xf>
    <xf numFmtId="1" fontId="9" fillId="5" borderId="8" xfId="4" applyNumberFormat="1" applyFill="1" applyBorder="1">
      <alignment vertical="center"/>
    </xf>
    <xf numFmtId="1" fontId="9" fillId="0" borderId="19" xfId="0" applyNumberFormat="1" applyFont="1" applyBorder="1" applyAlignment="1">
      <alignment horizontal="right"/>
    </xf>
    <xf numFmtId="3" fontId="73" fillId="5" borderId="2" xfId="4" applyNumberFormat="1" applyFont="1" applyFill="1">
      <alignment vertical="center"/>
    </xf>
    <xf numFmtId="1" fontId="9" fillId="3" borderId="0" xfId="0" applyNumberFormat="1" applyFont="1" applyFill="1"/>
    <xf numFmtId="3" fontId="9" fillId="3" borderId="19" xfId="9" applyNumberFormat="1" applyFill="1" applyBorder="1"/>
    <xf numFmtId="3" fontId="9" fillId="3" borderId="15" xfId="9" applyNumberFormat="1" applyFill="1" applyBorder="1"/>
    <xf numFmtId="3" fontId="9" fillId="3" borderId="19" xfId="9" applyNumberFormat="1" applyFill="1" applyBorder="1" applyAlignment="1">
      <alignment horizontal="right"/>
    </xf>
    <xf numFmtId="3" fontId="9" fillId="4" borderId="15" xfId="9" applyNumberFormat="1" applyFill="1" applyBorder="1" applyAlignment="1">
      <alignment horizontal="right"/>
    </xf>
    <xf numFmtId="0" fontId="10" fillId="5" borderId="0" xfId="6" applyFill="1"/>
    <xf numFmtId="0" fontId="11" fillId="5" borderId="0" xfId="7" applyFill="1" applyAlignment="1">
      <alignment wrapText="1"/>
    </xf>
    <xf numFmtId="3" fontId="11" fillId="5" borderId="0" xfId="7" applyNumberFormat="1" applyFill="1" applyAlignment="1">
      <alignment wrapText="1"/>
    </xf>
    <xf numFmtId="0" fontId="9" fillId="4" borderId="16" xfId="4" quotePrefix="1" applyFill="1" applyBorder="1" applyAlignment="1">
      <alignment horizontal="left" vertical="center"/>
    </xf>
    <xf numFmtId="169" fontId="9" fillId="3" borderId="16" xfId="181" applyNumberFormat="1" applyFont="1" applyFill="1" applyBorder="1" applyAlignment="1">
      <alignment horizontal="right"/>
    </xf>
    <xf numFmtId="0" fontId="9" fillId="3" borderId="16" xfId="4" quotePrefix="1" applyFill="1" applyBorder="1" applyAlignment="1">
      <alignment horizontal="right" vertical="center"/>
    </xf>
    <xf numFmtId="1" fontId="9" fillId="4" borderId="19" xfId="0" applyNumberFormat="1" applyFont="1" applyFill="1" applyBorder="1" applyAlignment="1">
      <alignment horizontal="right"/>
    </xf>
    <xf numFmtId="3" fontId="9" fillId="4" borderId="0" xfId="4" applyNumberFormat="1" applyFill="1" applyBorder="1" applyAlignment="1">
      <alignment horizontal="right" vertical="center"/>
    </xf>
    <xf numFmtId="3" fontId="9" fillId="4" borderId="16" xfId="4" quotePrefix="1" applyNumberFormat="1" applyFill="1" applyBorder="1" applyAlignment="1">
      <alignment horizontal="right" vertical="center"/>
    </xf>
    <xf numFmtId="3" fontId="9" fillId="4" borderId="19" xfId="0" quotePrefix="1" applyNumberFormat="1" applyFont="1" applyFill="1" applyBorder="1" applyAlignment="1">
      <alignment horizontal="right"/>
    </xf>
    <xf numFmtId="0" fontId="9" fillId="5" borderId="0" xfId="0" applyFont="1" applyFill="1" applyAlignment="1">
      <alignment horizontal="right"/>
    </xf>
    <xf numFmtId="3" fontId="9" fillId="4" borderId="19" xfId="0" applyNumberFormat="1" applyFont="1" applyFill="1" applyBorder="1" applyAlignment="1">
      <alignment horizontal="right"/>
    </xf>
    <xf numFmtId="165" fontId="11" fillId="5" borderId="0" xfId="0" applyNumberFormat="1" applyFont="1" applyFill="1"/>
    <xf numFmtId="0" fontId="11" fillId="5" borderId="0" xfId="0" applyFont="1" applyFill="1"/>
    <xf numFmtId="0" fontId="9" fillId="59" borderId="16" xfId="4" quotePrefix="1" applyFill="1" applyBorder="1" applyAlignment="1">
      <alignment horizontal="left" vertical="center"/>
    </xf>
    <xf numFmtId="3" fontId="9" fillId="59" borderId="16" xfId="4" applyNumberFormat="1" applyFill="1" applyBorder="1" applyAlignment="1">
      <alignment horizontal="right" vertical="center"/>
    </xf>
    <xf numFmtId="3" fontId="9" fillId="59" borderId="15" xfId="9" applyNumberFormat="1" applyFill="1" applyBorder="1" applyAlignment="1">
      <alignment horizontal="right"/>
    </xf>
    <xf numFmtId="0" fontId="74" fillId="2" borderId="0" xfId="7" applyFont="1" applyFill="1"/>
    <xf numFmtId="0" fontId="23" fillId="0" borderId="0" xfId="0" quotePrefix="1" applyFont="1" applyAlignment="1">
      <alignment horizontal="left"/>
    </xf>
    <xf numFmtId="0" fontId="76" fillId="2" borderId="0" xfId="7" applyFont="1" applyFill="1"/>
    <xf numFmtId="0" fontId="77" fillId="2" borderId="0" xfId="7" applyFont="1" applyFill="1"/>
    <xf numFmtId="0" fontId="9" fillId="0" borderId="16" xfId="4" quotePrefix="1" applyBorder="1" applyAlignment="1">
      <alignment horizontal="left" vertical="center"/>
    </xf>
    <xf numFmtId="3" fontId="72" fillId="0" borderId="2" xfId="4" applyNumberFormat="1" applyFont="1" applyAlignment="1">
      <alignment horizontal="right" vertical="center"/>
    </xf>
    <xf numFmtId="0" fontId="9" fillId="0" borderId="0" xfId="4" quotePrefix="1" applyBorder="1" applyAlignment="1">
      <alignment horizontal="left" vertical="center"/>
    </xf>
    <xf numFmtId="3" fontId="9" fillId="0" borderId="0" xfId="4" applyNumberFormat="1" applyBorder="1" applyAlignment="1">
      <alignment horizontal="right" vertical="center"/>
    </xf>
    <xf numFmtId="0" fontId="75" fillId="2" borderId="0" xfId="7" applyFont="1" applyFill="1"/>
    <xf numFmtId="3" fontId="17" fillId="2" borderId="0" xfId="7" applyNumberFormat="1" applyFont="1" applyFill="1" applyAlignment="1">
      <alignment wrapText="1"/>
    </xf>
    <xf numFmtId="0" fontId="13" fillId="2" borderId="6" xfId="3" applyFill="1" applyBorder="1" applyAlignment="1">
      <alignment horizontal="center" vertical="center"/>
    </xf>
    <xf numFmtId="0" fontId="13" fillId="2" borderId="7" xfId="3" applyFill="1" applyBorder="1" applyAlignment="1">
      <alignment horizontal="center" vertical="center"/>
    </xf>
    <xf numFmtId="0" fontId="13" fillId="2" borderId="11" xfId="3" applyFill="1" applyBorder="1" applyAlignment="1">
      <alignment horizontal="left"/>
    </xf>
    <xf numFmtId="0" fontId="13" fillId="2" borderId="12" xfId="3" applyFill="1" applyBorder="1" applyAlignment="1">
      <alignment horizontal="left"/>
    </xf>
    <xf numFmtId="0" fontId="13" fillId="2" borderId="11" xfId="3" applyFill="1" applyBorder="1" applyAlignment="1">
      <alignment horizontal="center" vertical="center"/>
    </xf>
    <xf numFmtId="0" fontId="13" fillId="2" borderId="5" xfId="3" applyFill="1" applyBorder="1" applyAlignment="1">
      <alignment horizontal="center" vertical="center"/>
    </xf>
    <xf numFmtId="0" fontId="17" fillId="2" borderId="0" xfId="7" applyFont="1" applyFill="1" applyAlignment="1">
      <alignment wrapText="1"/>
    </xf>
    <xf numFmtId="0" fontId="13" fillId="0" borderId="5" xfId="3" applyBorder="1" applyAlignment="1">
      <alignment horizontal="center" vertical="center"/>
    </xf>
    <xf numFmtId="0" fontId="13" fillId="2" borderId="5" xfId="3" applyFill="1" applyBorder="1" applyAlignment="1">
      <alignment horizontal="center" vertical="top"/>
    </xf>
    <xf numFmtId="0" fontId="17" fillId="2" borderId="0" xfId="0" applyFont="1" applyFill="1" applyAlignment="1">
      <alignment horizontal="left" wrapText="1"/>
    </xf>
    <xf numFmtId="0" fontId="13" fillId="2" borderId="6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6" xfId="3" applyFill="1" applyBorder="1" applyAlignment="1">
      <alignment horizontal="center" vertical="top"/>
    </xf>
    <xf numFmtId="0" fontId="13" fillId="2" borderId="11" xfId="3" applyFill="1" applyBorder="1" applyAlignment="1">
      <alignment horizontal="center" vertical="top"/>
    </xf>
    <xf numFmtId="0" fontId="17" fillId="0" borderId="0" xfId="0" applyFont="1" applyAlignment="1">
      <alignment wrapText="1"/>
    </xf>
    <xf numFmtId="0" fontId="11" fillId="2" borderId="0" xfId="7" applyFill="1" applyAlignment="1">
      <alignment wrapText="1"/>
    </xf>
    <xf numFmtId="0" fontId="13" fillId="2" borderId="2" xfId="3" applyFill="1" applyBorder="1" applyAlignment="1">
      <alignment horizontal="left"/>
    </xf>
    <xf numFmtId="0" fontId="11" fillId="2" borderId="0" xfId="7" applyFill="1"/>
    <xf numFmtId="0" fontId="9" fillId="0" borderId="0" xfId="438"/>
  </cellXfs>
  <cellStyles count="439">
    <cellStyle name="1. Tabell nr" xfId="1" xr:uid="{00000000-0005-0000-0000-000000000000}"/>
    <cellStyle name="2. Tabell-tittel" xfId="2" xr:uid="{00000000-0005-0000-0000-000001000000}"/>
    <cellStyle name="20 % – uthevingsfarge 1" xfId="29" builtinId="30" customBuiltin="1"/>
    <cellStyle name="20 % - uthevingsfarge 1 2" xfId="107" xr:uid="{00000000-0005-0000-0000-000003000000}"/>
    <cellStyle name="20 % – uthevingsfarge 1 2" xfId="224" xr:uid="{783EFCC2-B38E-4009-B94C-42E85BC98EDE}"/>
    <cellStyle name="20 % - uthevingsfarge 1 2 2" xfId="154" xr:uid="{00000000-0005-0000-0000-000004000000}"/>
    <cellStyle name="20 % - uthevingsfarge 1 2 2 2" xfId="297" xr:uid="{D69D60D8-0A04-4EAA-9836-EC6A10C51E0B}"/>
    <cellStyle name="20 % - uthevingsfarge 1 2 3" xfId="253" xr:uid="{B880410D-16D6-466A-8188-E3049CF08080}"/>
    <cellStyle name="20 % - uthevingsfarge 1 2 4" xfId="351" xr:uid="{9A14354D-E2E5-4964-BFDC-8C76EF7AB2A5}"/>
    <cellStyle name="20 % - uthevingsfarge 1 2 5" xfId="400" xr:uid="{1FE70E40-3A6D-4831-A3F7-DFB7DEA41209}"/>
    <cellStyle name="20 % - uthevingsfarge 1 2 6" xfId="383" xr:uid="{9569BD05-2CCA-4EE3-99D6-9F53EBD7BE54}"/>
    <cellStyle name="20 % - uthevingsfarge 1 3" xfId="123" xr:uid="{00000000-0005-0000-0000-000005000000}"/>
    <cellStyle name="20 % – uthevingsfarge 1 3" xfId="204" xr:uid="{9585EAE2-500D-409D-8172-33018F1D1A0A}"/>
    <cellStyle name="20 % - uthevingsfarge 1 3 2" xfId="169" xr:uid="{00000000-0005-0000-0000-000006000000}"/>
    <cellStyle name="20 % - uthevingsfarge 1 3 2 2" xfId="312" xr:uid="{C0138A34-9D29-427D-A510-EE83062DB3C7}"/>
    <cellStyle name="20 % - uthevingsfarge 1 3 3" xfId="268" xr:uid="{56080358-4FC1-4A48-B19E-A6CC615B2DD6}"/>
    <cellStyle name="20 % - uthevingsfarge 1 3 4" xfId="366" xr:uid="{85DB98DC-7ACB-434E-AFBB-C303E4BAAA08}"/>
    <cellStyle name="20 % - uthevingsfarge 1 3 5" xfId="423" xr:uid="{4246B27E-89BC-445E-9790-8B516566975E}"/>
    <cellStyle name="20 % - uthevingsfarge 1 4" xfId="138" xr:uid="{00000000-0005-0000-0000-000007000000}"/>
    <cellStyle name="20 % – uthevingsfarge 1 4" xfId="348" xr:uid="{CBC0E109-0A8F-4622-8149-EF1FA7504B84}"/>
    <cellStyle name="20 % - uthevingsfarge 1 4 2" xfId="281" xr:uid="{7E312AC5-47AF-4497-B0F5-157ADDC3C715}"/>
    <cellStyle name="20 % - uthevingsfarge 1 4 3" xfId="311" xr:uid="{91483D21-8EFD-41F4-85EE-676DB17D07F0}"/>
    <cellStyle name="20 % – uthevingsfarge 1 5" xfId="205" xr:uid="{61CB5414-D584-4AD8-9E86-6C598ED56D76}"/>
    <cellStyle name="20 % – uthevingsfarge 2" xfId="33" builtinId="34" customBuiltin="1"/>
    <cellStyle name="20 % - uthevingsfarge 2 2" xfId="109" xr:uid="{00000000-0005-0000-0000-000009000000}"/>
    <cellStyle name="20 % – uthevingsfarge 2 2" xfId="225" xr:uid="{529E92CF-8883-4D0B-A927-B0F10A6CD40A}"/>
    <cellStyle name="20 % - uthevingsfarge 2 2 2" xfId="156" xr:uid="{00000000-0005-0000-0000-00000A000000}"/>
    <cellStyle name="20 % - uthevingsfarge 2 2 2 2" xfId="299" xr:uid="{977CB1E1-B731-46BD-9627-6D06F180B8E2}"/>
    <cellStyle name="20 % - uthevingsfarge 2 2 3" xfId="255" xr:uid="{4D5AE747-A2D5-457D-9596-408FDDE3FEA1}"/>
    <cellStyle name="20 % - uthevingsfarge 2 2 4" xfId="353" xr:uid="{879E11DD-E01B-420E-BE2A-B52405A52FC4}"/>
    <cellStyle name="20 % - uthevingsfarge 2 2 5" xfId="398" xr:uid="{9F58EA7F-CDDD-4E47-9B11-F68E8E764873}"/>
    <cellStyle name="20 % - uthevingsfarge 2 2 6" xfId="391" xr:uid="{E5262C6F-0E80-4FA0-96D0-6F05B16954F1}"/>
    <cellStyle name="20 % - uthevingsfarge 2 3" xfId="125" xr:uid="{00000000-0005-0000-0000-00000B000000}"/>
    <cellStyle name="20 % – uthevingsfarge 2 3" xfId="203" xr:uid="{7C46EC04-8881-48F9-BC15-B6C6AD71A158}"/>
    <cellStyle name="20 % - uthevingsfarge 2 3 2" xfId="171" xr:uid="{00000000-0005-0000-0000-00000C000000}"/>
    <cellStyle name="20 % - uthevingsfarge 2 3 2 2" xfId="314" xr:uid="{C88F07DF-FAC6-46BC-8DDF-F43AC090A27F}"/>
    <cellStyle name="20 % - uthevingsfarge 2 3 3" xfId="270" xr:uid="{B1D3B580-ACCD-4B9F-BA0C-C930265477C7}"/>
    <cellStyle name="20 % - uthevingsfarge 2 3 4" xfId="373" xr:uid="{1C863FD1-6C83-4E46-9DD7-895CC87F4EF1}"/>
    <cellStyle name="20 % - uthevingsfarge 2 3 5" xfId="410" xr:uid="{083626D4-F622-49AB-AE57-05CCFB43A18E}"/>
    <cellStyle name="20 % - uthevingsfarge 2 4" xfId="140" xr:uid="{00000000-0005-0000-0000-00000D000000}"/>
    <cellStyle name="20 % – uthevingsfarge 2 4" xfId="347" xr:uid="{7C13E092-5B8D-405D-9264-4FF3EEF8E1AF}"/>
    <cellStyle name="20 % - uthevingsfarge 2 4 2" xfId="283" xr:uid="{41F582FC-3B11-4345-B7EC-6E5536F16C69}"/>
    <cellStyle name="20 % - uthevingsfarge 2 4 3" xfId="431" xr:uid="{4869FF43-5531-4D0A-A935-6134EF0E787F}"/>
    <cellStyle name="20 % – uthevingsfarge 2 5" xfId="413" xr:uid="{E6F4C429-5F43-41B7-BA9E-1D40A4FAE712}"/>
    <cellStyle name="20 % – uthevingsfarge 3" xfId="37" builtinId="38" customBuiltin="1"/>
    <cellStyle name="20 % - uthevingsfarge 3 2" xfId="111" xr:uid="{00000000-0005-0000-0000-00000F000000}"/>
    <cellStyle name="20 % – uthevingsfarge 3 2" xfId="226" xr:uid="{B64EDCA4-A02E-45D5-946C-41035C4AC57E}"/>
    <cellStyle name="20 % - uthevingsfarge 3 2 2" xfId="158" xr:uid="{00000000-0005-0000-0000-000010000000}"/>
    <cellStyle name="20 % - uthevingsfarge 3 2 2 2" xfId="301" xr:uid="{01CA9413-3BD5-46C6-B185-0D6EF832D257}"/>
    <cellStyle name="20 % - uthevingsfarge 3 2 3" xfId="257" xr:uid="{BDCA52FB-578C-4874-A948-FC982ABAEAB2}"/>
    <cellStyle name="20 % - uthevingsfarge 3 2 4" xfId="355" xr:uid="{CEA7A62A-48E2-4E78-BF12-832155082B01}"/>
    <cellStyle name="20 % - uthevingsfarge 3 2 5" xfId="396" xr:uid="{72EF8B0C-DBD4-437C-883E-348C4824FC6F}"/>
    <cellStyle name="20 % - uthevingsfarge 3 2 6" xfId="385" xr:uid="{BA2E1EA9-1A3D-45FC-AB81-E5F492CB853E}"/>
    <cellStyle name="20 % - uthevingsfarge 3 3" xfId="127" xr:uid="{00000000-0005-0000-0000-000011000000}"/>
    <cellStyle name="20 % – uthevingsfarge 3 3" xfId="202" xr:uid="{40AECB35-00BC-42D6-9224-C5D325790EB4}"/>
    <cellStyle name="20 % - uthevingsfarge 3 3 2" xfId="173" xr:uid="{00000000-0005-0000-0000-000012000000}"/>
    <cellStyle name="20 % - uthevingsfarge 3 3 2 2" xfId="316" xr:uid="{D1993F01-1EFB-4368-BE26-E96DA4E11966}"/>
    <cellStyle name="20 % - uthevingsfarge 3 3 3" xfId="272" xr:uid="{2A9C2DE7-B117-40CC-8D0F-0D138B46BDEB}"/>
    <cellStyle name="20 % - uthevingsfarge 3 3 4" xfId="365" xr:uid="{EC5A721F-E008-4B08-8D86-9E8CE548FF11}"/>
    <cellStyle name="20 % - uthevingsfarge 3 3 5" xfId="416" xr:uid="{5C865F78-F619-47E8-BEA0-19B4CC7B7623}"/>
    <cellStyle name="20 % - uthevingsfarge 3 4" xfId="142" xr:uid="{00000000-0005-0000-0000-000013000000}"/>
    <cellStyle name="20 % – uthevingsfarge 3 4" xfId="246" xr:uid="{DDCA3B06-70D4-40A5-AB5E-B2A5B116DF11}"/>
    <cellStyle name="20 % - uthevingsfarge 3 4 2" xfId="285" xr:uid="{D2B87BD9-B752-4E03-A1CB-12D533C8E6D1}"/>
    <cellStyle name="20 % - uthevingsfarge 3 4 3" xfId="429" xr:uid="{4511045E-5603-43F8-AE6D-548367F88249}"/>
    <cellStyle name="20 % – uthevingsfarge 3 5" xfId="394" xr:uid="{3BEF571C-48CA-4DE8-8A20-86FA476C86A4}"/>
    <cellStyle name="20 % – uthevingsfarge 4" xfId="41" builtinId="42" customBuiltin="1"/>
    <cellStyle name="20 % - uthevingsfarge 4 2" xfId="113" xr:uid="{00000000-0005-0000-0000-000015000000}"/>
    <cellStyle name="20 % – uthevingsfarge 4 2" xfId="227" xr:uid="{9BF807A4-D881-4F0D-97E4-50AB6854279A}"/>
    <cellStyle name="20 % - uthevingsfarge 4 2 2" xfId="160" xr:uid="{00000000-0005-0000-0000-000016000000}"/>
    <cellStyle name="20 % - uthevingsfarge 4 2 2 2" xfId="303" xr:uid="{F21124B5-C6F8-4B01-9028-0A95E842F862}"/>
    <cellStyle name="20 % - uthevingsfarge 4 2 3" xfId="259" xr:uid="{AA2E4494-C312-4795-9B59-54BD1FE6CEA2}"/>
    <cellStyle name="20 % - uthevingsfarge 4 2 4" xfId="357" xr:uid="{A9388ECA-0DAA-44DE-A063-5CDD006A2DEE}"/>
    <cellStyle name="20 % - uthevingsfarge 4 2 5" xfId="377" xr:uid="{708D5EE2-E28B-4788-888E-153DDE2916E4}"/>
    <cellStyle name="20 % - uthevingsfarge 4 2 6" xfId="437" xr:uid="{257193C5-4809-437A-A084-8BD78614847A}"/>
    <cellStyle name="20 % - uthevingsfarge 4 3" xfId="129" xr:uid="{00000000-0005-0000-0000-000017000000}"/>
    <cellStyle name="20 % – uthevingsfarge 4 3" xfId="338" xr:uid="{6629D8F4-CD60-4E23-8953-8B6CD18D2A3D}"/>
    <cellStyle name="20 % - uthevingsfarge 4 3 2" xfId="175" xr:uid="{00000000-0005-0000-0000-000018000000}"/>
    <cellStyle name="20 % - uthevingsfarge 4 3 2 2" xfId="318" xr:uid="{259D825A-4445-4BB7-9330-8394B5DF528C}"/>
    <cellStyle name="20 % - uthevingsfarge 4 3 3" xfId="274" xr:uid="{78C0F2B6-9DB6-4960-8040-E2064333C596}"/>
    <cellStyle name="20 % - uthevingsfarge 4 3 4" xfId="372" xr:uid="{6CDDF256-6B8E-4CCA-B3DD-D88D21CB35F4}"/>
    <cellStyle name="20 % - uthevingsfarge 4 3 5" xfId="421" xr:uid="{D68BABDD-6E2C-4BBA-8EAA-A91C2AB89A92}"/>
    <cellStyle name="20 % - uthevingsfarge 4 4" xfId="144" xr:uid="{00000000-0005-0000-0000-000019000000}"/>
    <cellStyle name="20 % – uthevingsfarge 4 4" xfId="406" xr:uid="{29BD4B33-3E29-490E-B452-690947F5CBC9}"/>
    <cellStyle name="20 % - uthevingsfarge 4 4 2" xfId="287" xr:uid="{23688638-60F9-4440-A459-2B6192B7E6A5}"/>
    <cellStyle name="20 % - uthevingsfarge 4 4 3" xfId="427" xr:uid="{FE0E69B8-832B-4951-8778-6849982955D2}"/>
    <cellStyle name="20 % – uthevingsfarge 4 5" xfId="363" xr:uid="{75B0C9FC-9DD1-4503-A241-86A55495CD50}"/>
    <cellStyle name="20 % – uthevingsfarge 5" xfId="45" builtinId="46" customBuiltin="1"/>
    <cellStyle name="20 % - uthevingsfarge 5 2" xfId="115" xr:uid="{00000000-0005-0000-0000-00001B000000}"/>
    <cellStyle name="20 % – uthevingsfarge 5 2" xfId="228" xr:uid="{B1401FFE-41EB-4E7E-AAC3-D2DC93A2331A}"/>
    <cellStyle name="20 % - uthevingsfarge 5 2 2" xfId="162" xr:uid="{00000000-0005-0000-0000-00001C000000}"/>
    <cellStyle name="20 % - uthevingsfarge 5 2 2 2" xfId="305" xr:uid="{A8401728-5F10-47DC-838E-F3723F1EE59A}"/>
    <cellStyle name="20 % - uthevingsfarge 5 2 3" xfId="261" xr:uid="{FC82A4FE-C120-4460-A4DD-F3DD139A38A2}"/>
    <cellStyle name="20 % - uthevingsfarge 5 2 4" xfId="359" xr:uid="{6588B521-B4B6-4D97-9F44-9869D0D7A895}"/>
    <cellStyle name="20 % - uthevingsfarge 5 2 5" xfId="368" xr:uid="{571303DC-FF2C-4C8D-9A5F-C21EB2F0C1DF}"/>
    <cellStyle name="20 % - uthevingsfarge 5 2 6" xfId="435" xr:uid="{25C9A647-ACB6-4804-86C1-DCCF2B5C1BFF}"/>
    <cellStyle name="20 % - uthevingsfarge 5 3" xfId="131" xr:uid="{00000000-0005-0000-0000-00001D000000}"/>
    <cellStyle name="20 % – uthevingsfarge 5 3" xfId="339" xr:uid="{48E30B58-3379-40C2-9845-0B547251296F}"/>
    <cellStyle name="20 % - uthevingsfarge 5 3 2" xfId="177" xr:uid="{00000000-0005-0000-0000-00001E000000}"/>
    <cellStyle name="20 % - uthevingsfarge 5 3 2 2" xfId="320" xr:uid="{BB3D8D51-B797-43E3-A43F-0A690F2BEE68}"/>
    <cellStyle name="20 % - uthevingsfarge 5 3 3" xfId="276" xr:uid="{CD023EFC-CBD4-42FA-954D-2E01F9EC32E2}"/>
    <cellStyle name="20 % - uthevingsfarge 5 3 4" xfId="364" xr:uid="{F2BFA815-C6F7-4795-8A71-7D85EA9B89B1}"/>
    <cellStyle name="20 % - uthevingsfarge 5 3 5" xfId="408" xr:uid="{97B2C106-37BF-44A6-BB3F-E7187BEF1E4A}"/>
    <cellStyle name="20 % - uthevingsfarge 5 4" xfId="146" xr:uid="{00000000-0005-0000-0000-00001F000000}"/>
    <cellStyle name="20 % – uthevingsfarge 5 4" xfId="405" xr:uid="{A3F9302E-935F-4D11-BA8C-D7E5875DD672}"/>
    <cellStyle name="20 % - uthevingsfarge 5 4 2" xfId="289" xr:uid="{2CF2C67C-2618-4AC6-B8CC-E4A3C66BC8CA}"/>
    <cellStyle name="20 % - uthevingsfarge 5 4 3" xfId="412" xr:uid="{4C590838-C9A3-449E-8624-35C900A9FCC9}"/>
    <cellStyle name="20 % – uthevingsfarge 5 5" xfId="349" xr:uid="{AF8C2B28-160B-4FB2-BB10-54DDF62FB592}"/>
    <cellStyle name="20 % – uthevingsfarge 6" xfId="49" builtinId="50" customBuiltin="1"/>
    <cellStyle name="20 % - uthevingsfarge 6 2" xfId="117" xr:uid="{00000000-0005-0000-0000-000021000000}"/>
    <cellStyle name="20 % – uthevingsfarge 6 2" xfId="229" xr:uid="{F28AA728-9CC1-4CDE-803F-4400EE225616}"/>
    <cellStyle name="20 % - uthevingsfarge 6 2 2" xfId="164" xr:uid="{00000000-0005-0000-0000-000022000000}"/>
    <cellStyle name="20 % - uthevingsfarge 6 2 2 2" xfId="307" xr:uid="{6DFB3751-4DB9-48EB-AB34-03658D23594B}"/>
    <cellStyle name="20 % - uthevingsfarge 6 2 3" xfId="263" xr:uid="{1CCF1823-D30C-49D8-826F-A5319453B9BE}"/>
    <cellStyle name="20 % - uthevingsfarge 6 2 4" xfId="361" xr:uid="{CC422E14-C1C8-49E8-9F4F-1BD001D4FCD5}"/>
    <cellStyle name="20 % - uthevingsfarge 6 2 5" xfId="375" xr:uid="{22D240B5-4DC5-4AA3-831D-E4586D28B098}"/>
    <cellStyle name="20 % - uthevingsfarge 6 2 6" xfId="433" xr:uid="{87169CED-E785-4F9B-8D05-36325143EFB4}"/>
    <cellStyle name="20 % - uthevingsfarge 6 3" xfId="133" xr:uid="{00000000-0005-0000-0000-000023000000}"/>
    <cellStyle name="20 % – uthevingsfarge 6 3" xfId="340" xr:uid="{1B553897-FC7A-43BD-9C26-250D30B61D1B}"/>
    <cellStyle name="20 % - uthevingsfarge 6 3 2" xfId="179" xr:uid="{00000000-0005-0000-0000-000024000000}"/>
    <cellStyle name="20 % - uthevingsfarge 6 3 2 2" xfId="322" xr:uid="{3000C571-5EBC-48A0-BEFA-82C13950DA52}"/>
    <cellStyle name="20 % - uthevingsfarge 6 3 3" xfId="278" xr:uid="{605A85E9-DB52-46B1-9A05-2E3D2BE66CB1}"/>
    <cellStyle name="20 % - uthevingsfarge 6 3 4" xfId="370" xr:uid="{7C8625A2-D1D5-46F7-B9AE-DCDA9ADCE063}"/>
    <cellStyle name="20 % - uthevingsfarge 6 3 5" xfId="414" xr:uid="{808AF1EE-FD1E-491D-AFB3-6A4F8D6ED97B}"/>
    <cellStyle name="20 % - uthevingsfarge 6 4" xfId="148" xr:uid="{00000000-0005-0000-0000-000025000000}"/>
    <cellStyle name="20 % – uthevingsfarge 6 4" xfId="404" xr:uid="{9F31CD16-4908-4007-A771-0136CD005B55}"/>
    <cellStyle name="20 % - uthevingsfarge 6 4 2" xfId="291" xr:uid="{4D0617CF-E25E-4A64-93F5-214BB7F12B83}"/>
    <cellStyle name="20 % - uthevingsfarge 6 4 3" xfId="418" xr:uid="{15443E0F-0DEA-4F2D-9555-007F436E8D3C}"/>
    <cellStyle name="20 % – uthevingsfarge 6 5" xfId="419" xr:uid="{A6F0501D-52A2-4C75-8E6F-11C047A5255A}"/>
    <cellStyle name="20% - Accent1" xfId="54" xr:uid="{00000000-0005-0000-0000-000026000000}"/>
    <cellStyle name="20% - Accent2" xfId="55" xr:uid="{00000000-0005-0000-0000-000027000000}"/>
    <cellStyle name="20% - Accent3" xfId="56" xr:uid="{00000000-0005-0000-0000-000028000000}"/>
    <cellStyle name="20% - Accent4" xfId="57" xr:uid="{00000000-0005-0000-0000-000029000000}"/>
    <cellStyle name="20% - Accent5" xfId="58" xr:uid="{00000000-0005-0000-0000-00002A000000}"/>
    <cellStyle name="20% - Accent6" xfId="59" xr:uid="{00000000-0005-0000-0000-00002B000000}"/>
    <cellStyle name="20% - uthevingsfarge 1" xfId="184" xr:uid="{00000000-0005-0000-0000-000002000000}"/>
    <cellStyle name="20% - uthevingsfarge 1 2" xfId="326" xr:uid="{9E97B991-E0B0-4D0A-9B4D-A3BB61EF8254}"/>
    <cellStyle name="20% - uthevingsfarge 2" xfId="185" xr:uid="{00000000-0005-0000-0000-000003000000}"/>
    <cellStyle name="20% - uthevingsfarge 2 2" xfId="327" xr:uid="{0F64665E-8D03-46E6-9613-57DD7F0D88D1}"/>
    <cellStyle name="20% - uthevingsfarge 3" xfId="186" xr:uid="{00000000-0005-0000-0000-000004000000}"/>
    <cellStyle name="20% - uthevingsfarge 3 2" xfId="328" xr:uid="{2CA97B6E-F7EC-46C3-A156-090D7616EA1C}"/>
    <cellStyle name="20% - uthevingsfarge 4" xfId="187" xr:uid="{00000000-0005-0000-0000-000005000000}"/>
    <cellStyle name="20% - uthevingsfarge 4 2" xfId="329" xr:uid="{32E75A63-6467-493A-B6C1-35590F3D4910}"/>
    <cellStyle name="20% - uthevingsfarge 5" xfId="188" xr:uid="{00000000-0005-0000-0000-000006000000}"/>
    <cellStyle name="20% - uthevingsfarge 5 2" xfId="330" xr:uid="{BF156FA0-D7FF-472F-B84D-22260CE57CB2}"/>
    <cellStyle name="20% - uthevingsfarge 6" xfId="189" xr:uid="{00000000-0005-0000-0000-000007000000}"/>
    <cellStyle name="20% - uthevingsfarge 6 2" xfId="331" xr:uid="{3FC785DD-9E09-442D-8086-535D95D0BB72}"/>
    <cellStyle name="3. Tabell-hode" xfId="3" xr:uid="{00000000-0005-0000-0000-00002C000000}"/>
    <cellStyle name="4. Tabell-kropp" xfId="4" xr:uid="{00000000-0005-0000-0000-00002D000000}"/>
    <cellStyle name="4. Tabell-kropp 2" xfId="182" xr:uid="{42EFEC3A-8E06-4968-8FC2-1EE92F578DA7}"/>
    <cellStyle name="40 % – uthevingsfarge 1" xfId="30" builtinId="31" customBuiltin="1"/>
    <cellStyle name="40 % - uthevingsfarge 1 2" xfId="108" xr:uid="{00000000-0005-0000-0000-00002F000000}"/>
    <cellStyle name="40 % – uthevingsfarge 1 2" xfId="230" xr:uid="{E61E8AAE-A916-40EC-BD4B-67251D7EC7ED}"/>
    <cellStyle name="40 % - uthevingsfarge 1 2 2" xfId="155" xr:uid="{00000000-0005-0000-0000-000030000000}"/>
    <cellStyle name="40 % - uthevingsfarge 1 2 2 2" xfId="298" xr:uid="{7BE0E562-A271-4581-94EB-BB012994692C}"/>
    <cellStyle name="40 % - uthevingsfarge 1 2 3" xfId="254" xr:uid="{F6508DF9-8239-472A-BFFD-E70513DDE27D}"/>
    <cellStyle name="40 % - uthevingsfarge 1 2 4" xfId="352" xr:uid="{EB429F8A-3AB0-4341-A8EF-B1789929689A}"/>
    <cellStyle name="40 % - uthevingsfarge 1 2 5" xfId="399" xr:uid="{B6091DA9-D23C-4113-BAD4-C69D601E61BA}"/>
    <cellStyle name="40 % - uthevingsfarge 1 2 6" xfId="367" xr:uid="{1FB8C5A3-FD04-44D1-9A3D-051B09A53A70}"/>
    <cellStyle name="40 % - uthevingsfarge 1 3" xfId="124" xr:uid="{00000000-0005-0000-0000-000031000000}"/>
    <cellStyle name="40 % – uthevingsfarge 1 3" xfId="341" xr:uid="{48ABDECB-68C5-46F8-BB1D-F54FFFDC09E9}"/>
    <cellStyle name="40 % - uthevingsfarge 1 3 2" xfId="170" xr:uid="{00000000-0005-0000-0000-000032000000}"/>
    <cellStyle name="40 % - uthevingsfarge 1 3 2 2" xfId="313" xr:uid="{0E112993-C8EF-49BC-B361-660A5CD2AC8A}"/>
    <cellStyle name="40 % - uthevingsfarge 1 3 3" xfId="269" xr:uid="{F068C14D-82F3-41A7-9239-A6D176CD24CB}"/>
    <cellStyle name="40 % - uthevingsfarge 1 3 4" xfId="381" xr:uid="{7E8EC25A-85BD-4AE1-9CF2-9870904A13B1}"/>
    <cellStyle name="40 % - uthevingsfarge 1 3 5" xfId="417" xr:uid="{977373C9-D336-4A6E-B545-B049F0ECE495}"/>
    <cellStyle name="40 % - uthevingsfarge 1 4" xfId="139" xr:uid="{00000000-0005-0000-0000-000033000000}"/>
    <cellStyle name="40 % – uthevingsfarge 1 4" xfId="403" xr:uid="{A6A2BBC8-8EEE-4752-9E6A-660629B9934B}"/>
    <cellStyle name="40 % - uthevingsfarge 1 4 2" xfId="282" xr:uid="{738C36B1-95CE-460D-8B8B-9B4F30F09A59}"/>
    <cellStyle name="40 % - uthevingsfarge 1 4 3" xfId="265" xr:uid="{BF2C477A-1521-42E3-A028-BC37D420D724}"/>
    <cellStyle name="40 % – uthevingsfarge 1 5" xfId="389" xr:uid="{C969CA43-BDA3-45F3-8BB8-057112C789DE}"/>
    <cellStyle name="40 % – uthevingsfarge 2" xfId="34" builtinId="35" customBuiltin="1"/>
    <cellStyle name="40 % - uthevingsfarge 2 2" xfId="110" xr:uid="{00000000-0005-0000-0000-000035000000}"/>
    <cellStyle name="40 % – uthevingsfarge 2 2" xfId="231" xr:uid="{939E01C0-5297-4CCE-A525-9F39F835054B}"/>
    <cellStyle name="40 % - uthevingsfarge 2 2 2" xfId="157" xr:uid="{00000000-0005-0000-0000-000036000000}"/>
    <cellStyle name="40 % - uthevingsfarge 2 2 2 2" xfId="300" xr:uid="{975A4ED3-B720-4A3F-A278-6847E5F9FFD7}"/>
    <cellStyle name="40 % - uthevingsfarge 2 2 3" xfId="256" xr:uid="{38B5C095-70CD-41F2-9A1A-45DE5BD582B8}"/>
    <cellStyle name="40 % - uthevingsfarge 2 2 4" xfId="354" xr:uid="{99277043-8C8D-434A-B7ED-5E27AC5466C3}"/>
    <cellStyle name="40 % - uthevingsfarge 2 2 5" xfId="397" xr:uid="{D0D92928-90FD-440E-970E-8A5F1D6A19DA}"/>
    <cellStyle name="40 % - uthevingsfarge 2 2 6" xfId="376" xr:uid="{794A2CDC-9753-4120-AF29-BD4423D6B01B}"/>
    <cellStyle name="40 % - uthevingsfarge 2 3" xfId="126" xr:uid="{00000000-0005-0000-0000-000037000000}"/>
    <cellStyle name="40 % – uthevingsfarge 2 3" xfId="342" xr:uid="{137AF1AC-171C-4CCA-92AC-A02A749BBC4F}"/>
    <cellStyle name="40 % - uthevingsfarge 2 3 2" xfId="172" xr:uid="{00000000-0005-0000-0000-000038000000}"/>
    <cellStyle name="40 % - uthevingsfarge 2 3 2 2" xfId="315" xr:uid="{2A4A6911-51CA-4728-B855-B6A35F171ED0}"/>
    <cellStyle name="40 % - uthevingsfarge 2 3 3" xfId="271" xr:uid="{3BC02D6B-48DE-46B5-8180-45E8097560E7}"/>
    <cellStyle name="40 % - uthevingsfarge 2 3 4" xfId="388" xr:uid="{0CE1D046-A9F7-468F-9A0E-6A012367F0CC}"/>
    <cellStyle name="40 % - uthevingsfarge 2 3 5" xfId="422" xr:uid="{46EA9C69-5F15-4223-ABCB-F6FD9EE85902}"/>
    <cellStyle name="40 % - uthevingsfarge 2 4" xfId="141" xr:uid="{00000000-0005-0000-0000-000039000000}"/>
    <cellStyle name="40 % – uthevingsfarge 2 4" xfId="402" xr:uid="{1F3664EC-FBE5-48CB-B768-D46E161C207C}"/>
    <cellStyle name="40 % - uthevingsfarge 2 4 2" xfId="284" xr:uid="{D5D9BAA2-6A4F-4192-BDC8-F6F0D51FD1E5}"/>
    <cellStyle name="40 % - uthevingsfarge 2 4 3" xfId="430" xr:uid="{24CBFD6A-001B-4801-A7AA-327B979CCAF0}"/>
    <cellStyle name="40 % – uthevingsfarge 2 5" xfId="425" xr:uid="{6847E5DA-2DBF-4090-B950-81ACA7F6C5B1}"/>
    <cellStyle name="40 % – uthevingsfarge 3" xfId="38" builtinId="39" customBuiltin="1"/>
    <cellStyle name="40 % - uthevingsfarge 3 2" xfId="112" xr:uid="{00000000-0005-0000-0000-00003B000000}"/>
    <cellStyle name="40 % – uthevingsfarge 3 2" xfId="232" xr:uid="{990DCA68-66A7-4529-8050-C693510C0976}"/>
    <cellStyle name="40 % - uthevingsfarge 3 2 2" xfId="159" xr:uid="{00000000-0005-0000-0000-00003C000000}"/>
    <cellStyle name="40 % - uthevingsfarge 3 2 2 2" xfId="302" xr:uid="{299A1D44-EA7E-4285-A689-D922119F4C96}"/>
    <cellStyle name="40 % - uthevingsfarge 3 2 3" xfId="258" xr:uid="{E80E8585-39DE-43E0-9539-CFEFF989E232}"/>
    <cellStyle name="40 % - uthevingsfarge 3 2 4" xfId="356" xr:uid="{21A3ABD6-8FAD-4630-970B-A205BFCB651A}"/>
    <cellStyle name="40 % - uthevingsfarge 3 2 5" xfId="395" xr:uid="{EC9EB2D5-AB29-4D9C-B269-8C5CFC023C07}"/>
    <cellStyle name="40 % - uthevingsfarge 3 2 6" xfId="223" xr:uid="{BA82A4C3-C7B2-4BE7-A2D9-408865540E44}"/>
    <cellStyle name="40 % - uthevingsfarge 3 3" xfId="128" xr:uid="{00000000-0005-0000-0000-00003D000000}"/>
    <cellStyle name="40 % – uthevingsfarge 3 3" xfId="343" xr:uid="{98AA5FFD-BD48-42F4-8C2D-EC97DC0610F5}"/>
    <cellStyle name="40 % - uthevingsfarge 3 3 2" xfId="174" xr:uid="{00000000-0005-0000-0000-00003E000000}"/>
    <cellStyle name="40 % - uthevingsfarge 3 3 2 2" xfId="317" xr:uid="{2EA37A2E-627D-4E24-A8F8-F4AFC5D2E98A}"/>
    <cellStyle name="40 % - uthevingsfarge 3 3 3" xfId="273" xr:uid="{BA66AA28-C745-4002-957C-CB2B4CF9277A}"/>
    <cellStyle name="40 % - uthevingsfarge 3 3 4" xfId="380" xr:uid="{E7C1D710-F638-4668-8630-E9B0A5B82E52}"/>
    <cellStyle name="40 % - uthevingsfarge 3 3 5" xfId="409" xr:uid="{046100B5-4CE0-4650-BBD2-CE491D7C00E0}"/>
    <cellStyle name="40 % - uthevingsfarge 3 4" xfId="143" xr:uid="{00000000-0005-0000-0000-00003F000000}"/>
    <cellStyle name="40 % – uthevingsfarge 3 4" xfId="401" xr:uid="{56E4145C-9061-480F-BF60-45BD440E761F}"/>
    <cellStyle name="40 % - uthevingsfarge 3 4 2" xfId="286" xr:uid="{3002CC3F-1C80-4793-ACBF-6FE4EACEE9A4}"/>
    <cellStyle name="40 % - uthevingsfarge 3 4 3" xfId="428" xr:uid="{2E25B5D8-5BBE-455E-8E5D-275696C8AA4B}"/>
    <cellStyle name="40 % – uthevingsfarge 3 5" xfId="374" xr:uid="{A078374E-0CC6-4768-B919-D79072CF0416}"/>
    <cellStyle name="40 % – uthevingsfarge 4" xfId="42" builtinId="43" customBuiltin="1"/>
    <cellStyle name="40 % - uthevingsfarge 4 2" xfId="114" xr:uid="{00000000-0005-0000-0000-000041000000}"/>
    <cellStyle name="40 % – uthevingsfarge 4 2" xfId="233" xr:uid="{88885F59-9946-45A2-9CEC-CE03EBE827C5}"/>
    <cellStyle name="40 % - uthevingsfarge 4 2 2" xfId="161" xr:uid="{00000000-0005-0000-0000-000042000000}"/>
    <cellStyle name="40 % - uthevingsfarge 4 2 2 2" xfId="304" xr:uid="{64F57502-A5F7-4671-B2FD-D33CC1EDBA45}"/>
    <cellStyle name="40 % - uthevingsfarge 4 2 3" xfId="260" xr:uid="{1CD43B16-09CD-410B-8645-A7E8CE9EFFBC}"/>
    <cellStyle name="40 % - uthevingsfarge 4 2 4" xfId="358" xr:uid="{AC2B918B-851F-4931-823D-CE2A7E862941}"/>
    <cellStyle name="40 % - uthevingsfarge 4 2 5" xfId="392" xr:uid="{E8C1C138-3E4D-444A-B255-A53805F9C38E}"/>
    <cellStyle name="40 % - uthevingsfarge 4 2 6" xfId="436" xr:uid="{7B9B8546-74FC-41F7-B342-B381AE546CDB}"/>
    <cellStyle name="40 % - uthevingsfarge 4 3" xfId="130" xr:uid="{00000000-0005-0000-0000-000043000000}"/>
    <cellStyle name="40 % – uthevingsfarge 4 3" xfId="344" xr:uid="{FE9837D7-0E06-43E5-A0FD-866D057D4652}"/>
    <cellStyle name="40 % - uthevingsfarge 4 3 2" xfId="176" xr:uid="{00000000-0005-0000-0000-000044000000}"/>
    <cellStyle name="40 % - uthevingsfarge 4 3 2 2" xfId="319" xr:uid="{0842EEC0-2191-4901-887C-E2A153F0149D}"/>
    <cellStyle name="40 % - uthevingsfarge 4 3 3" xfId="275" xr:uid="{F5700246-D271-4B45-BB63-20195DEB8C5D}"/>
    <cellStyle name="40 % - uthevingsfarge 4 3 4" xfId="387" xr:uid="{268D20E6-0734-44FB-8B62-A22C147302BF}"/>
    <cellStyle name="40 % - uthevingsfarge 4 3 5" xfId="415" xr:uid="{8DB6AFF6-FDF7-4023-A4DA-A6F8A08A313C}"/>
    <cellStyle name="40 % - uthevingsfarge 4 4" xfId="145" xr:uid="{00000000-0005-0000-0000-000045000000}"/>
    <cellStyle name="40 % – uthevingsfarge 4 4" xfId="378" xr:uid="{78947EF3-126E-4D17-B6B4-671B2A5CDD65}"/>
    <cellStyle name="40 % - uthevingsfarge 4 4 2" xfId="288" xr:uid="{CF9F6C0B-C5AF-45B6-BB2D-2F3C00B9DECD}"/>
    <cellStyle name="40 % - uthevingsfarge 4 4 3" xfId="426" xr:uid="{878A02B6-9D77-44F0-A0E1-77E616583CFB}"/>
    <cellStyle name="40 % – uthevingsfarge 4 5" xfId="382" xr:uid="{D9583490-7AE7-45FB-8A0D-646FAA1C19B1}"/>
    <cellStyle name="40 % – uthevingsfarge 5" xfId="46" builtinId="47" customBuiltin="1"/>
    <cellStyle name="40 % - uthevingsfarge 5 2" xfId="116" xr:uid="{00000000-0005-0000-0000-000047000000}"/>
    <cellStyle name="40 % – uthevingsfarge 5 2" xfId="234" xr:uid="{41CD351E-4A88-4F2D-AF7C-2C40B4C1EF18}"/>
    <cellStyle name="40 % - uthevingsfarge 5 2 2" xfId="163" xr:uid="{00000000-0005-0000-0000-000048000000}"/>
    <cellStyle name="40 % - uthevingsfarge 5 2 2 2" xfId="306" xr:uid="{4AB7BA77-E06B-41D2-97C7-34EB3D1E24E5}"/>
    <cellStyle name="40 % - uthevingsfarge 5 2 3" xfId="262" xr:uid="{5B4E6C97-52F5-49B4-94CC-2609AF0A5839}"/>
    <cellStyle name="40 % - uthevingsfarge 5 2 4" xfId="360" xr:uid="{7BE5182B-69EE-4CD8-8195-96277EB3AD69}"/>
    <cellStyle name="40 % - uthevingsfarge 5 2 5" xfId="384" xr:uid="{BC2E0683-9434-4E9A-9215-2A71EAF4C7D5}"/>
    <cellStyle name="40 % - uthevingsfarge 5 2 6" xfId="434" xr:uid="{1A697774-4923-4431-8428-59F9D568AF20}"/>
    <cellStyle name="40 % - uthevingsfarge 5 3" xfId="132" xr:uid="{00000000-0005-0000-0000-000049000000}"/>
    <cellStyle name="40 % – uthevingsfarge 5 3" xfId="345" xr:uid="{528F3781-1ABE-4B03-860B-1A680906F792}"/>
    <cellStyle name="40 % - uthevingsfarge 5 3 2" xfId="178" xr:uid="{00000000-0005-0000-0000-00004A000000}"/>
    <cellStyle name="40 % - uthevingsfarge 5 3 2 2" xfId="321" xr:uid="{D7266195-0B8D-460C-95B5-DFABAE7912D4}"/>
    <cellStyle name="40 % - uthevingsfarge 5 3 3" xfId="277" xr:uid="{78BF14F2-7EDD-4980-8A0F-6C8203B10E92}"/>
    <cellStyle name="40 % - uthevingsfarge 5 3 4" xfId="379" xr:uid="{CC4518AB-C97B-4E85-805E-CA1952AE280D}"/>
    <cellStyle name="40 % - uthevingsfarge 5 3 5" xfId="420" xr:uid="{5DD66EF2-C0C4-42E5-AF7C-685983F9DBB1}"/>
    <cellStyle name="40 % - uthevingsfarge 5 4" xfId="147" xr:uid="{00000000-0005-0000-0000-00004B000000}"/>
    <cellStyle name="40 % – uthevingsfarge 5 4" xfId="393" xr:uid="{9DCCD67D-6503-40FE-853F-CEC8A4BEA779}"/>
    <cellStyle name="40 % - uthevingsfarge 5 4 2" xfId="290" xr:uid="{1E2D3C89-389E-435F-A1BA-786E1AD4C5B3}"/>
    <cellStyle name="40 % - uthevingsfarge 5 4 3" xfId="424" xr:uid="{358069B9-A3BE-4AD8-8E1C-D4E77F8ECB77}"/>
    <cellStyle name="40 % – uthevingsfarge 5 5" xfId="371" xr:uid="{ADB1CBFB-E2B1-4B8A-B5A6-5048F3303277}"/>
    <cellStyle name="40 % – uthevingsfarge 6" xfId="50" builtinId="51" customBuiltin="1"/>
    <cellStyle name="40 % - uthevingsfarge 6 2" xfId="118" xr:uid="{00000000-0005-0000-0000-00004D000000}"/>
    <cellStyle name="40 % – uthevingsfarge 6 2" xfId="235" xr:uid="{E7867BBE-81C8-48B6-AA88-FC4EB6062D0A}"/>
    <cellStyle name="40 % - uthevingsfarge 6 2 2" xfId="165" xr:uid="{00000000-0005-0000-0000-00004E000000}"/>
    <cellStyle name="40 % - uthevingsfarge 6 2 2 2" xfId="308" xr:uid="{173BE1A5-3072-422F-8BB8-BAA3B65C7A20}"/>
    <cellStyle name="40 % - uthevingsfarge 6 2 3" xfId="264" xr:uid="{00A03796-D340-4D61-A00C-47BF18CF5FF1}"/>
    <cellStyle name="40 % - uthevingsfarge 6 2 4" xfId="362" xr:uid="{1D916E60-1234-4D0A-B1FD-F9AA99913359}"/>
    <cellStyle name="40 % - uthevingsfarge 6 2 5" xfId="390" xr:uid="{38F0525F-06D0-49BA-87DD-EBCD80DBF50C}"/>
    <cellStyle name="40 % - uthevingsfarge 6 2 6" xfId="432" xr:uid="{04C7319A-EA98-4F29-872F-D6B087CBED80}"/>
    <cellStyle name="40 % - uthevingsfarge 6 3" xfId="134" xr:uid="{00000000-0005-0000-0000-00004F000000}"/>
    <cellStyle name="40 % – uthevingsfarge 6 3" xfId="346" xr:uid="{23CC49D2-A39E-495F-84F1-F4C1A36ADC2E}"/>
    <cellStyle name="40 % - uthevingsfarge 6 3 2" xfId="180" xr:uid="{00000000-0005-0000-0000-000050000000}"/>
    <cellStyle name="40 % - uthevingsfarge 6 3 2 2" xfId="323" xr:uid="{F18D1942-2CDF-48EA-8CCA-294C6D09FAC3}"/>
    <cellStyle name="40 % - uthevingsfarge 6 3 3" xfId="279" xr:uid="{CDE5C8D1-9D69-4F68-B5A6-1EB36B04907F}"/>
    <cellStyle name="40 % - uthevingsfarge 6 3 4" xfId="386" xr:uid="{EB17FA29-490A-45C7-88AE-7F58EF745EAE}"/>
    <cellStyle name="40 % - uthevingsfarge 6 3 5" xfId="407" xr:uid="{1FEECD76-2107-400F-B090-AA3AE561A38C}"/>
    <cellStyle name="40 % - uthevingsfarge 6 4" xfId="149" xr:uid="{00000000-0005-0000-0000-000051000000}"/>
    <cellStyle name="40 % – uthevingsfarge 6 4" xfId="369" xr:uid="{6E1A65B8-4733-418F-91BE-2128C2DD2F46}"/>
    <cellStyle name="40 % - uthevingsfarge 6 4 2" xfId="292" xr:uid="{E13D04CB-C07A-4CAF-8720-6951F8D45993}"/>
    <cellStyle name="40 % - uthevingsfarge 6 4 3" xfId="411" xr:uid="{CAE382D4-8196-4EAF-8973-6F4225DE4EDB}"/>
    <cellStyle name="40 % – uthevingsfarge 6 5" xfId="350" xr:uid="{812E0F91-986B-46E7-9467-1B5E626F52E2}"/>
    <cellStyle name="40% - Accent1" xfId="60" xr:uid="{00000000-0005-0000-0000-000052000000}"/>
    <cellStyle name="40% - Accent2" xfId="61" xr:uid="{00000000-0005-0000-0000-000053000000}"/>
    <cellStyle name="40% - Accent3" xfId="62" xr:uid="{00000000-0005-0000-0000-000054000000}"/>
    <cellStyle name="40% - Accent4" xfId="63" xr:uid="{00000000-0005-0000-0000-000055000000}"/>
    <cellStyle name="40% - Accent5" xfId="64" xr:uid="{00000000-0005-0000-0000-000056000000}"/>
    <cellStyle name="40% - Accent6" xfId="65" xr:uid="{00000000-0005-0000-0000-000057000000}"/>
    <cellStyle name="40% - uthevingsfarge 1" xfId="190" xr:uid="{00000000-0005-0000-0000-00000A000000}"/>
    <cellStyle name="40% - uthevingsfarge 1 2" xfId="332" xr:uid="{A4DE1CAF-6C34-42D0-AE1D-566C8EDB42BD}"/>
    <cellStyle name="40% - uthevingsfarge 2" xfId="191" xr:uid="{00000000-0005-0000-0000-00000B000000}"/>
    <cellStyle name="40% - uthevingsfarge 2 2" xfId="333" xr:uid="{BE466FF5-F4D2-4A07-8FD5-FB17D4A9EF62}"/>
    <cellStyle name="40% - uthevingsfarge 3" xfId="192" xr:uid="{00000000-0005-0000-0000-00000C000000}"/>
    <cellStyle name="40% - uthevingsfarge 3 2" xfId="334" xr:uid="{2C6BD29A-AB48-4A5B-B9E7-64A473A70EC5}"/>
    <cellStyle name="40% - uthevingsfarge 4" xfId="193" xr:uid="{00000000-0005-0000-0000-00000D000000}"/>
    <cellStyle name="40% - uthevingsfarge 4 2" xfId="335" xr:uid="{D4DDEBA9-90E5-473D-B363-743AD732EFD1}"/>
    <cellStyle name="40% - uthevingsfarge 5" xfId="194" xr:uid="{00000000-0005-0000-0000-00000E000000}"/>
    <cellStyle name="40% - uthevingsfarge 5 2" xfId="336" xr:uid="{A534B969-9D3A-4680-A5DB-B1F04A8D93B6}"/>
    <cellStyle name="40% - uthevingsfarge 6" xfId="195" xr:uid="{00000000-0005-0000-0000-00000F000000}"/>
    <cellStyle name="40% - uthevingsfarge 6 2" xfId="337" xr:uid="{A1DE9897-63BC-46EF-8367-C7C71FAFC3DD}"/>
    <cellStyle name="5. Tabell-kropp hf" xfId="5" xr:uid="{00000000-0005-0000-0000-000058000000}"/>
    <cellStyle name="60 % – uthevingsfarge 1" xfId="31" builtinId="32" customBuiltin="1"/>
    <cellStyle name="60 % – uthevingsfarge 1 2" xfId="236" xr:uid="{81CA106A-A5CA-42FE-92B6-A69EABF6F394}"/>
    <cellStyle name="60 % – uthevingsfarge 2" xfId="35" builtinId="36" customBuiltin="1"/>
    <cellStyle name="60 % – uthevingsfarge 2 2" xfId="237" xr:uid="{9810691B-3431-4FE8-BDA3-22521F96FACD}"/>
    <cellStyle name="60 % – uthevingsfarge 3" xfId="39" builtinId="40" customBuiltin="1"/>
    <cellStyle name="60 % – uthevingsfarge 3 2" xfId="238" xr:uid="{9E596589-8A74-4610-A402-66C793C7ABD9}"/>
    <cellStyle name="60 % – uthevingsfarge 4" xfId="43" builtinId="44" customBuiltin="1"/>
    <cellStyle name="60 % – uthevingsfarge 4 2" xfId="239" xr:uid="{62F57441-9DBE-4AED-BD88-4BA11AD63C3B}"/>
    <cellStyle name="60 % – uthevingsfarge 5" xfId="47" builtinId="48" customBuiltin="1"/>
    <cellStyle name="60 % – uthevingsfarge 5 2" xfId="240" xr:uid="{C05DB157-8FAD-4DA9-B2F0-C5326567152E}"/>
    <cellStyle name="60 % – uthevingsfarge 6" xfId="51" builtinId="52" customBuiltin="1"/>
    <cellStyle name="60 % – uthevingsfarge 6 2" xfId="241" xr:uid="{E30E9B0E-75F5-468B-A654-B799FB05EE4E}"/>
    <cellStyle name="60% - Accent1" xfId="66" xr:uid="{00000000-0005-0000-0000-00005F000000}"/>
    <cellStyle name="60% - Accent2" xfId="67" xr:uid="{00000000-0005-0000-0000-000060000000}"/>
    <cellStyle name="60% - Accent3" xfId="68" xr:uid="{00000000-0005-0000-0000-000061000000}"/>
    <cellStyle name="60% - Accent4" xfId="69" xr:uid="{00000000-0005-0000-0000-000062000000}"/>
    <cellStyle name="60% - Accent5" xfId="70" xr:uid="{00000000-0005-0000-0000-000063000000}"/>
    <cellStyle name="60% - Accent6" xfId="71" xr:uid="{00000000-0005-0000-0000-000064000000}"/>
    <cellStyle name="60% - uthevingsfarge 1" xfId="196" xr:uid="{00000000-0005-0000-0000-000010000000}"/>
    <cellStyle name="60% - uthevingsfarge 2" xfId="197" xr:uid="{00000000-0005-0000-0000-000011000000}"/>
    <cellStyle name="60% - uthevingsfarge 3" xfId="198" xr:uid="{00000000-0005-0000-0000-000012000000}"/>
    <cellStyle name="60% - uthevingsfarge 4" xfId="199" xr:uid="{00000000-0005-0000-0000-000013000000}"/>
    <cellStyle name="60% - uthevingsfarge 5" xfId="200" xr:uid="{00000000-0005-0000-0000-000014000000}"/>
    <cellStyle name="60% - uthevingsfarge 6" xfId="201" xr:uid="{00000000-0005-0000-0000-000015000000}"/>
    <cellStyle name="8. Tabell-kilde" xfId="6" xr:uid="{00000000-0005-0000-0000-000065000000}"/>
    <cellStyle name="9. Tabell-note" xfId="7" xr:uid="{00000000-0005-0000-0000-000066000000}"/>
    <cellStyle name="Accent1" xfId="72" xr:uid="{00000000-0005-0000-0000-000067000000}"/>
    <cellStyle name="Accent1 2" xfId="217" xr:uid="{09F56B8D-6CCF-4B2B-A33C-004CBBC6902E}"/>
    <cellStyle name="Accent2" xfId="73" xr:uid="{00000000-0005-0000-0000-000068000000}"/>
    <cellStyle name="Accent2 2" xfId="218" xr:uid="{2DC9FE7E-A1C7-4664-8D01-72BFFB4128AF}"/>
    <cellStyle name="Accent3" xfId="74" xr:uid="{00000000-0005-0000-0000-000069000000}"/>
    <cellStyle name="Accent3 2" xfId="219" xr:uid="{699C8EBC-5B7B-4EDA-A966-424C98F59971}"/>
    <cellStyle name="Accent4" xfId="75" xr:uid="{00000000-0005-0000-0000-00006A000000}"/>
    <cellStyle name="Accent4 2" xfId="220" xr:uid="{DEA4073F-D6FA-4F96-B41F-40725FD99270}"/>
    <cellStyle name="Accent5" xfId="76" xr:uid="{00000000-0005-0000-0000-00006B000000}"/>
    <cellStyle name="Accent5 2" xfId="221" xr:uid="{9A5C869C-2D05-4CFA-90FB-25E3860F51FC}"/>
    <cellStyle name="Accent6" xfId="77" xr:uid="{00000000-0005-0000-0000-00006C000000}"/>
    <cellStyle name="Accent6 2" xfId="222" xr:uid="{96D1FAC6-8DBA-4AE1-8EF6-3CCB8E8182A6}"/>
    <cellStyle name="Bad" xfId="78" xr:uid="{00000000-0005-0000-0000-00006D000000}"/>
    <cellStyle name="Bad 2" xfId="211" xr:uid="{4391EA24-CBAB-475D-9895-ABBC812F74DB}"/>
    <cellStyle name="Beregning" xfId="22" builtinId="22" customBuiltin="1"/>
    <cellStyle name="Beregning 2" xfId="242" xr:uid="{14311841-CE57-4ABF-B11F-CB20AA400B00}"/>
    <cellStyle name="Calculation" xfId="79" xr:uid="{00000000-0005-0000-0000-00006F000000}"/>
    <cellStyle name="Check Cell" xfId="80" xr:uid="{00000000-0005-0000-0000-000070000000}"/>
    <cellStyle name="Check Cell 2" xfId="214" xr:uid="{5A73BC7C-1B2F-45F3-991D-3149FB83EC9D}"/>
    <cellStyle name="Dårlig" xfId="18" builtinId="27" customBuiltin="1"/>
    <cellStyle name="Explanatory Text" xfId="81" xr:uid="{00000000-0005-0000-0000-000072000000}"/>
    <cellStyle name="Explanatory Text 2" xfId="215" xr:uid="{B7D9D12F-2CAF-4BE3-B4A1-62F4C637A716}"/>
    <cellStyle name="Forklarende tekst" xfId="26" builtinId="53" customBuiltin="1"/>
    <cellStyle name="God" xfId="17" builtinId="26" customBuiltin="1"/>
    <cellStyle name="God 2" xfId="243" xr:uid="{8BF13629-2E04-4707-B3EA-F2931080AFB0}"/>
    <cellStyle name="Good" xfId="82" xr:uid="{00000000-0005-0000-0000-000075000000}"/>
    <cellStyle name="Heading 1" xfId="83" xr:uid="{00000000-0005-0000-0000-000076000000}"/>
    <cellStyle name="Heading 1 2" xfId="207" xr:uid="{DF53365C-E7BE-4CAD-9FF7-728329B70B50}"/>
    <cellStyle name="Heading 2" xfId="84" xr:uid="{00000000-0005-0000-0000-000077000000}"/>
    <cellStyle name="Heading 2 2" xfId="208" xr:uid="{B49721BF-6EC6-4A6B-B3E2-DBA533B90144}"/>
    <cellStyle name="Heading 3" xfId="85" xr:uid="{00000000-0005-0000-0000-000078000000}"/>
    <cellStyle name="Heading 3 2" xfId="209" xr:uid="{C86D9A5B-BEDA-431E-9DFA-A57F60624EA5}"/>
    <cellStyle name="Heading 4" xfId="86" xr:uid="{00000000-0005-0000-0000-000079000000}"/>
    <cellStyle name="Heading 4 2" xfId="210" xr:uid="{6B482D05-AC46-4EB8-84A2-DD158658AFAB}"/>
    <cellStyle name="Hyperkobling" xfId="8" builtinId="8"/>
    <cellStyle name="Hyperkobling 2" xfId="100" xr:uid="{00000000-0005-0000-0000-00007B000000}"/>
    <cellStyle name="Inndata" xfId="20" builtinId="20" customBuiltin="1"/>
    <cellStyle name="Inndata 2" xfId="244" xr:uid="{99FA0CCB-AB02-4AE4-ADFC-174F85EA6A39}"/>
    <cellStyle name="Input" xfId="87" xr:uid="{00000000-0005-0000-0000-00007D000000}"/>
    <cellStyle name="Koblet celle" xfId="23" builtinId="24" customBuiltin="1"/>
    <cellStyle name="Koblet celle 2" xfId="245" xr:uid="{DDEE2DD8-2107-44F5-9D2A-D4FDDD1D17BE}"/>
    <cellStyle name="Komma" xfId="181" builtinId="3"/>
    <cellStyle name="Komma 2" xfId="122" xr:uid="{00000000-0005-0000-0000-000080000000}"/>
    <cellStyle name="Komma 2 2" xfId="168" xr:uid="{00000000-0005-0000-0000-000081000000}"/>
    <cellStyle name="Komma 3" xfId="52" xr:uid="{00000000-0005-0000-0000-000082000000}"/>
    <cellStyle name="Komma 4" xfId="135" xr:uid="{00000000-0005-0000-0000-000083000000}"/>
    <cellStyle name="Komma 5" xfId="324" xr:uid="{7D49CFD3-4034-4A9C-916F-05048211942A}"/>
    <cellStyle name="Kontrollcelle" xfId="24" builtinId="23" customBuiltin="1"/>
    <cellStyle name="Linked Cell" xfId="88" xr:uid="{00000000-0005-0000-0000-000085000000}"/>
    <cellStyle name="Merknad 2" xfId="104" xr:uid="{00000000-0005-0000-0000-000086000000}"/>
    <cellStyle name="Merknad 2 2" xfId="151" xr:uid="{00000000-0005-0000-0000-000087000000}"/>
    <cellStyle name="Merknad 2 2 2" xfId="294" xr:uid="{E581F7DF-F703-43EC-A845-EB912BBF3007}"/>
    <cellStyle name="Merknad 2 3" xfId="250" xr:uid="{AA513B12-E765-4ABF-A21A-95520AA89181}"/>
    <cellStyle name="Merknad 3" xfId="106" xr:uid="{00000000-0005-0000-0000-000088000000}"/>
    <cellStyle name="Merknad 3 2" xfId="153" xr:uid="{00000000-0005-0000-0000-000089000000}"/>
    <cellStyle name="Merknad 3 2 2" xfId="296" xr:uid="{94D3FE89-6FE3-44E8-A398-C6DA005A27FF}"/>
    <cellStyle name="Merknad 3 3" xfId="252" xr:uid="{12BBF087-1A7D-48A3-B60A-223DBE587BD3}"/>
    <cellStyle name="Merknad 4" xfId="121" xr:uid="{00000000-0005-0000-0000-00008A000000}"/>
    <cellStyle name="Merknad 4 2" xfId="167" xr:uid="{00000000-0005-0000-0000-00008B000000}"/>
    <cellStyle name="Merknad 4 2 2" xfId="310" xr:uid="{86EEB191-ABE6-4D1D-A964-71BA91DE1ED9}"/>
    <cellStyle name="Merknad 4 3" xfId="267" xr:uid="{1379C133-D057-4046-987B-1BD57BAA23AE}"/>
    <cellStyle name="Neutral" xfId="89" xr:uid="{00000000-0005-0000-0000-00008C000000}"/>
    <cellStyle name="Neutral 2" xfId="212" xr:uid="{6E95A6A1-E023-43B8-8668-1A756D66343C}"/>
    <cellStyle name="Normal" xfId="0" builtinId="0"/>
    <cellStyle name="Normal 10" xfId="183" xr:uid="{00000000-0005-0000-0000-0000BE000000}"/>
    <cellStyle name="Normal 10 2" xfId="325" xr:uid="{0CBC7867-25B1-4E0C-9F01-73197ED04A38}"/>
    <cellStyle name="Normal 14" xfId="438" xr:uid="{99A231CB-B817-46BD-9786-F29703A7E8B4}"/>
    <cellStyle name="Normal 2" xfId="9" xr:uid="{00000000-0005-0000-0000-00008E000000}"/>
    <cellStyle name="Normal 2 2" xfId="98" xr:uid="{00000000-0005-0000-0000-00008F000000}"/>
    <cellStyle name="Normal 2 2 2" xfId="137" xr:uid="{00000000-0005-0000-0000-000090000000}"/>
    <cellStyle name="Normal 2 2 2 2" xfId="280" xr:uid="{B69AF666-74C1-4F25-A8EC-4FB6F1527F35}"/>
    <cellStyle name="Normal 2 2 3" xfId="248" xr:uid="{6A8D9C28-ECA9-401D-9A94-B35B7FD46C95}"/>
    <cellStyle name="Normal 3" xfId="90" xr:uid="{00000000-0005-0000-0000-000091000000}"/>
    <cellStyle name="Normal 4" xfId="91" xr:uid="{00000000-0005-0000-0000-000092000000}"/>
    <cellStyle name="Normal 5" xfId="99" xr:uid="{00000000-0005-0000-0000-000093000000}"/>
    <cellStyle name="Normal 6" xfId="102" xr:uid="{00000000-0005-0000-0000-000094000000}"/>
    <cellStyle name="Normal 6 2" xfId="150" xr:uid="{00000000-0005-0000-0000-000095000000}"/>
    <cellStyle name="Normal 6 2 2" xfId="293" xr:uid="{CE44F992-BF4F-4288-A89A-AB42DD76290A}"/>
    <cellStyle name="Normal 6 3" xfId="249" xr:uid="{50B431B8-49B1-49AB-AFFF-C4173509745C}"/>
    <cellStyle name="Normal 7" xfId="105" xr:uid="{00000000-0005-0000-0000-000096000000}"/>
    <cellStyle name="Normal 7 2" xfId="152" xr:uid="{00000000-0005-0000-0000-000097000000}"/>
    <cellStyle name="Normal 7 2 2" xfId="295" xr:uid="{6D81B6F2-0C0C-489D-B331-5889C47E249C}"/>
    <cellStyle name="Normal 7 3" xfId="251" xr:uid="{F7832037-81F3-419B-B940-36BCD32E39C1}"/>
    <cellStyle name="Normal 8" xfId="119" xr:uid="{00000000-0005-0000-0000-000098000000}"/>
    <cellStyle name="Normal 9" xfId="120" xr:uid="{00000000-0005-0000-0000-000099000000}"/>
    <cellStyle name="Normal 9 2" xfId="166" xr:uid="{00000000-0005-0000-0000-00009A000000}"/>
    <cellStyle name="Normal 9 2 2" xfId="309" xr:uid="{739FCABF-5AF1-419B-8E22-B74E6F994290}"/>
    <cellStyle name="Normal 9 3" xfId="266" xr:uid="{1D48F388-89E6-4C02-887E-FF91E174BCB5}"/>
    <cellStyle name="Note" xfId="92" xr:uid="{00000000-0005-0000-0000-00009B000000}"/>
    <cellStyle name="Nøytral" xfId="19" builtinId="28" customBuiltin="1"/>
    <cellStyle name="Output" xfId="93" xr:uid="{00000000-0005-0000-0000-00009D000000}"/>
    <cellStyle name="Output 2" xfId="213" xr:uid="{55787108-BE90-4FF4-B078-F79D1A6CE84D}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1" xr:uid="{00000000-0005-0000-0000-0000A2000000}"/>
    <cellStyle name="Stil 1" xfId="94" xr:uid="{00000000-0005-0000-0000-0000A3000000}"/>
    <cellStyle name="Tabell" xfId="10" xr:uid="{00000000-0005-0000-0000-0000A4000000}"/>
    <cellStyle name="Tabell-tittel" xfId="11" xr:uid="{00000000-0005-0000-0000-0000A5000000}"/>
    <cellStyle name="Title" xfId="95" xr:uid="{00000000-0005-0000-0000-0000A6000000}"/>
    <cellStyle name="Title 2" xfId="206" xr:uid="{A8062513-6B99-42A9-9B43-4F7ACEFC6BAA}"/>
    <cellStyle name="Tittel" xfId="12" builtinId="15" customBuiltin="1"/>
    <cellStyle name="Tittel 2" xfId="103" xr:uid="{00000000-0005-0000-0000-0000A8000000}"/>
    <cellStyle name="Total" xfId="96" xr:uid="{00000000-0005-0000-0000-0000A9000000}"/>
    <cellStyle name="Total 2" xfId="216" xr:uid="{2C2B3C8C-2A11-49E2-BC0D-6D4E9663A5EA}"/>
    <cellStyle name="Totalt" xfId="27" builtinId="25" customBuiltin="1"/>
    <cellStyle name="Tusenskille 2" xfId="53" xr:uid="{00000000-0005-0000-0000-0000AB000000}"/>
    <cellStyle name="Tusenskille 2 2" xfId="136" xr:uid="{00000000-0005-0000-0000-0000AC000000}"/>
    <cellStyle name="Utdata" xfId="21" builtinId="21" customBuiltin="1"/>
    <cellStyle name="Uthevingsfarge1" xfId="28" builtinId="29" customBuiltin="1"/>
    <cellStyle name="Uthevingsfarge2" xfId="32" builtinId="33" customBuiltin="1"/>
    <cellStyle name="Uthevingsfarge3" xfId="36" builtinId="37" customBuiltin="1"/>
    <cellStyle name="Uthevingsfarge4" xfId="40" builtinId="41" customBuiltin="1"/>
    <cellStyle name="Uthevingsfarge5" xfId="44" builtinId="45" customBuiltin="1"/>
    <cellStyle name="Uthevingsfarge6" xfId="48" builtinId="49" customBuiltin="1"/>
    <cellStyle name="Varseltekst" xfId="25" builtinId="11" customBuiltin="1"/>
    <cellStyle name="Varseltekst 2" xfId="247" xr:uid="{DE89A188-DE61-4D2E-B830-62C1D1EA3B90}"/>
    <cellStyle name="Warning Text" xfId="97" xr:uid="{00000000-0005-0000-0000-0000B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6"/>
  <sheetViews>
    <sheetView showGridLines="0" tabSelected="1" workbookViewId="0"/>
  </sheetViews>
  <sheetFormatPr baseColWidth="10" defaultColWidth="11.42578125" defaultRowHeight="12.75" x14ac:dyDescent="0.2"/>
  <cols>
    <col min="1" max="1" width="8.140625" style="137" customWidth="1"/>
    <col min="2" max="2" width="95.5703125" style="137" customWidth="1"/>
    <col min="3" max="3" width="31.28515625" style="137" bestFit="1" customWidth="1"/>
    <col min="4" max="16384" width="11.42578125" style="137"/>
  </cols>
  <sheetData>
    <row r="1" spans="1:3" ht="18" x14ac:dyDescent="0.25">
      <c r="A1" s="143" t="s">
        <v>151</v>
      </c>
    </row>
    <row r="3" spans="1:3" x14ac:dyDescent="0.2">
      <c r="A3" s="138" t="s">
        <v>0</v>
      </c>
      <c r="B3" s="138" t="s">
        <v>1</v>
      </c>
      <c r="C3" s="138" t="s">
        <v>2</v>
      </c>
    </row>
    <row r="4" spans="1:3" s="140" customFormat="1" x14ac:dyDescent="0.2">
      <c r="A4" s="139" t="s">
        <v>3</v>
      </c>
      <c r="B4" s="141" t="str">
        <f>'A.3.1'!A3</f>
        <v>FoU-utgifter i Norge etter sektor for utførelse og utgiftsart 1970–2021. Mill. kr. Løpende priser.</v>
      </c>
      <c r="C4" s="141" t="str">
        <f>'A.3.1'!$A$1</f>
        <v>Sist oppdatert 12.04.2023</v>
      </c>
    </row>
    <row r="5" spans="1:3" s="140" customFormat="1" x14ac:dyDescent="0.2">
      <c r="A5" s="139" t="s">
        <v>4</v>
      </c>
      <c r="B5" s="141" t="str">
        <f>'A.3.2'!A3</f>
        <v>FoU-utgifter i Norge etter sektor for utførelse og utgiftsart 1970–2021. Mill. kr. Faste 2015-priser.¹</v>
      </c>
      <c r="C5" s="141" t="str">
        <f>'A.3.2'!$A$1</f>
        <v>Sist oppdatert 12.04.2023</v>
      </c>
    </row>
    <row r="6" spans="1:3" s="140" customFormat="1" x14ac:dyDescent="0.2">
      <c r="A6" s="139" t="s">
        <v>5</v>
      </c>
      <c r="B6" s="141" t="str">
        <f>'A.3.3'!A3</f>
        <v>FoU-utgifter i Norge etter sektor for utførelse 1970–2021 (OECDs sektorinndeling). Mill. kr. Løpende priser.</v>
      </c>
      <c r="C6" s="141" t="str">
        <f>'A.3.3'!$A$1</f>
        <v>Sist oppdatert 12.04.2023</v>
      </c>
    </row>
    <row r="7" spans="1:3" s="142" customFormat="1" x14ac:dyDescent="0.2">
      <c r="A7" s="139" t="s">
        <v>6</v>
      </c>
      <c r="B7" s="141" t="str">
        <f>'A.3.4'!A3</f>
        <v>FoU-utgifter i Norge etter finansieringskilde 1970–2021. Mill. kr. Løpende priser.</v>
      </c>
      <c r="C7" s="141" t="str">
        <f>'A.3.4'!$A$1</f>
        <v>Sist oppdatert 12.04.2023</v>
      </c>
    </row>
    <row r="8" spans="1:3" s="142" customFormat="1" x14ac:dyDescent="0.2">
      <c r="A8" s="139" t="s">
        <v>7</v>
      </c>
      <c r="B8" s="141" t="str">
        <f>'A.3.5'!A3</f>
        <v>FoU-utgifter i Norge etter finansieringskilde 1970–2021. Mill. kr. Faste 2015-priser.¹</v>
      </c>
      <c r="C8" s="141" t="str">
        <f>'A.3.5'!$A$1</f>
        <v>Sist oppdatert 12.04.2023</v>
      </c>
    </row>
    <row r="9" spans="1:3" s="140" customFormat="1" x14ac:dyDescent="0.2">
      <c r="A9" s="139" t="s">
        <v>8</v>
      </c>
      <c r="B9" s="141" t="str">
        <f>'A.3.6'!A3</f>
        <v>FoU-utgifter¹ etter region 1974–2021. Mill. kr. Løpende priser.</v>
      </c>
      <c r="C9" s="141" t="str">
        <f>'A.3.6'!$A$1</f>
        <v>Sist oppdatert 12.04.2023</v>
      </c>
    </row>
    <row r="10" spans="1:3" s="142" customFormat="1" x14ac:dyDescent="0.2">
      <c r="A10" s="139" t="s">
        <v>9</v>
      </c>
      <c r="B10" s="141" t="str">
        <f>'A.3.7'!A3</f>
        <v>Driftsutgifter til FoU i Norge etter fagområde 1970–2021. Mill. kr. Løpende priser.</v>
      </c>
      <c r="C10" s="141" t="str">
        <f>'A.3.7'!$A$1</f>
        <v>Sist oppdatert 12.04.2023</v>
      </c>
    </row>
    <row r="11" spans="1:3" s="142" customFormat="1" x14ac:dyDescent="0.2">
      <c r="A11" s="139" t="s">
        <v>10</v>
      </c>
      <c r="B11" s="141" t="str">
        <f>'A.3.8'!A3</f>
        <v>Driftsutgifter til FoU i Norge etter aktivitetstype 1970–2021. Mill. kr og prosent. Løpende priser.</v>
      </c>
      <c r="C11" s="141" t="str">
        <f>'A.3.8'!$A$1</f>
        <v>Sist oppdatert 12.04.2023</v>
      </c>
    </row>
    <row r="12" spans="1:3" s="142" customFormat="1" x14ac:dyDescent="0.2">
      <c r="A12" s="139" t="s">
        <v>11</v>
      </c>
      <c r="B12" s="141" t="str">
        <f>'A.3.9'!A3</f>
        <v>Driftsutgifter til FoU i Norge etter aktivitetstype og sektor for utførelse 1970–2021. Prosent.</v>
      </c>
      <c r="C12" s="141" t="str">
        <f>'A.3.9'!$A$1</f>
        <v>Sist oppdatert 12.04.2023</v>
      </c>
    </row>
    <row r="13" spans="1:3" s="140" customFormat="1" x14ac:dyDescent="0.2">
      <c r="A13" s="139" t="s">
        <v>12</v>
      </c>
      <c r="B13" s="141" t="str">
        <f>'A.3.10'!A3</f>
        <v xml:space="preserve">FoU-personale i Norge etter sektor for utførelse 1970–2021.  </v>
      </c>
      <c r="C13" s="141" t="str">
        <f>'A.3.10'!$A$1</f>
        <v>Sist oppdatert 12.04.2023</v>
      </c>
    </row>
    <row r="14" spans="1:3" s="140" customFormat="1" x14ac:dyDescent="0.2">
      <c r="A14" s="139" t="s">
        <v>13</v>
      </c>
      <c r="B14" s="141" t="str">
        <f>'A.3.11'!A3</f>
        <v>Forskere/faglig FoU-personale i Norge etter sektor for utførelse 1974–2021. Totalt og kvinner.</v>
      </c>
      <c r="C14" s="141" t="str">
        <f>'A.3.11'!$A$1</f>
        <v>Sist oppdatert 12.04.2023</v>
      </c>
    </row>
    <row r="15" spans="1:3" s="140" customFormat="1" x14ac:dyDescent="0.2">
      <c r="A15" s="139" t="s">
        <v>14</v>
      </c>
      <c r="B15" s="141" t="str">
        <f>'A.3.12'!A3</f>
        <v xml:space="preserve">FoU-årsverk utført i Norge etter sektor for utførelse 1970–2021. </v>
      </c>
      <c r="C15" s="141" t="str">
        <f>'A.3.12'!$A$1</f>
        <v>Sist oppdatert 12.04.2023</v>
      </c>
    </row>
    <row r="16" spans="1:3" x14ac:dyDescent="0.2">
      <c r="A16" s="141"/>
    </row>
    <row r="18" spans="1:2" x14ac:dyDescent="0.2">
      <c r="A18" s="258"/>
      <c r="B18" s="258" t="s">
        <v>152</v>
      </c>
    </row>
    <row r="19" spans="1:2" x14ac:dyDescent="0.2">
      <c r="A19" s="258" t="s">
        <v>46</v>
      </c>
      <c r="B19" s="258" t="s">
        <v>153</v>
      </c>
    </row>
    <row r="20" spans="1:2" x14ac:dyDescent="0.2">
      <c r="A20" s="258" t="s">
        <v>154</v>
      </c>
      <c r="B20" s="258" t="s">
        <v>155</v>
      </c>
    </row>
    <row r="21" spans="1:2" x14ac:dyDescent="0.2">
      <c r="A21" s="258" t="s">
        <v>45</v>
      </c>
      <c r="B21" s="258" t="s">
        <v>156</v>
      </c>
    </row>
    <row r="22" spans="1:2" x14ac:dyDescent="0.2">
      <c r="A22" s="258">
        <v>0</v>
      </c>
      <c r="B22" s="258" t="s">
        <v>157</v>
      </c>
    </row>
    <row r="25" spans="1:2" ht="15.75" x14ac:dyDescent="0.25">
      <c r="A25" s="144" t="s">
        <v>158</v>
      </c>
    </row>
    <row r="26" spans="1:2" ht="15.75" x14ac:dyDescent="0.25">
      <c r="A26" s="144" t="s">
        <v>159</v>
      </c>
    </row>
  </sheetData>
  <hyperlinks>
    <hyperlink ref="A4" location="A.3.1!Utskriftsområde" display="A.3.1" xr:uid="{00000000-0004-0000-0000-000000000000}"/>
    <hyperlink ref="A5" location="A.3.2!Utskriftsområde" display="A.3.2" xr:uid="{00000000-0004-0000-0000-000001000000}"/>
    <hyperlink ref="A6" location="A.3.3!Utskriftsområde" display="A.3.3" xr:uid="{00000000-0004-0000-0000-000002000000}"/>
    <hyperlink ref="A7" location="A.3.4!Utskriftsområde" display="A.3.4" xr:uid="{00000000-0004-0000-0000-000003000000}"/>
    <hyperlink ref="A8" location="A.3.5!Utskriftsområde" display="A.3.5" xr:uid="{00000000-0004-0000-0000-000004000000}"/>
    <hyperlink ref="A9" location="A.3.6!Utskriftsområde" display="A.3.6" xr:uid="{00000000-0004-0000-0000-000005000000}"/>
    <hyperlink ref="A10" location="A.3.7!Utskriftsområde" display="A.3.7" xr:uid="{00000000-0004-0000-0000-000006000000}"/>
    <hyperlink ref="A11" location="A.3.8!Utskriftsområde" display="A.3.8" xr:uid="{00000000-0004-0000-0000-000007000000}"/>
    <hyperlink ref="A12" location="A.3.9!Utskriftsområde" display="A.3.9" xr:uid="{00000000-0004-0000-0000-000008000000}"/>
    <hyperlink ref="A13" location="A.3.10!Utskriftsområde" display="A.3.10" xr:uid="{00000000-0004-0000-0000-000009000000}"/>
    <hyperlink ref="A14" location="A.3.11!Utskriftsområde" display="A.3.11" xr:uid="{00000000-0004-0000-0000-00000A000000}"/>
    <hyperlink ref="A15" location="A.3.12!Utskriftsområde" display="A.3.12" xr:uid="{00000000-0004-0000-0000-00000B000000}"/>
  </hyperlinks>
  <pageMargins left="0.7" right="0.7" top="0.78740157499999996" bottom="0.78740157499999996" header="0.3" footer="0.3"/>
  <pageSetup paperSize="9" fitToHeight="0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AG42"/>
  <sheetViews>
    <sheetView zoomScaleNormal="100" workbookViewId="0">
      <selection sqref="A1:C1"/>
    </sheetView>
  </sheetViews>
  <sheetFormatPr baseColWidth="10" defaultColWidth="8.85546875" defaultRowHeight="12.75" x14ac:dyDescent="0.2"/>
  <cols>
    <col min="1" max="1" width="8.5703125" style="4" customWidth="1"/>
    <col min="2" max="14" width="10" style="4" customWidth="1"/>
    <col min="15" max="16384" width="8.85546875" style="4"/>
  </cols>
  <sheetData>
    <row r="1" spans="1:14" x14ac:dyDescent="0.2">
      <c r="A1" s="231" t="s">
        <v>144</v>
      </c>
      <c r="B1" s="152"/>
      <c r="C1" s="152"/>
    </row>
    <row r="2" spans="1:14" s="2" customFormat="1" ht="18" x14ac:dyDescent="0.25">
      <c r="A2" s="1" t="s">
        <v>119</v>
      </c>
      <c r="B2" s="4"/>
    </row>
    <row r="3" spans="1:14" s="2" customFormat="1" ht="15.75" x14ac:dyDescent="0.25">
      <c r="A3" s="3" t="s">
        <v>120</v>
      </c>
    </row>
    <row r="4" spans="1:14" s="2" customFormat="1" x14ac:dyDescent="0.2"/>
    <row r="5" spans="1:14" s="2" customFormat="1" ht="14.25" x14ac:dyDescent="0.2">
      <c r="A5" s="62"/>
      <c r="B5" s="240" t="s">
        <v>18</v>
      </c>
      <c r="C5" s="241"/>
      <c r="D5" s="244"/>
      <c r="E5" s="240" t="s">
        <v>19</v>
      </c>
      <c r="F5" s="241"/>
      <c r="G5" s="244"/>
      <c r="H5" s="240" t="s">
        <v>20</v>
      </c>
      <c r="I5" s="241"/>
      <c r="J5" s="244"/>
      <c r="K5" s="44"/>
      <c r="L5" s="45" t="s">
        <v>39</v>
      </c>
      <c r="M5" s="58"/>
    </row>
    <row r="6" spans="1:14" s="2" customFormat="1" ht="14.25" x14ac:dyDescent="0.2">
      <c r="A6" s="63"/>
      <c r="B6" s="74"/>
      <c r="C6" s="75"/>
      <c r="D6" s="76"/>
      <c r="E6" s="74"/>
      <c r="F6" s="75"/>
      <c r="G6" s="76"/>
      <c r="H6" s="74"/>
      <c r="I6" s="75"/>
      <c r="J6" s="76"/>
      <c r="K6" s="77"/>
      <c r="L6" s="75" t="s">
        <v>42</v>
      </c>
      <c r="M6" s="78"/>
    </row>
    <row r="7" spans="1:14" s="11" customFormat="1" ht="14.25" x14ac:dyDescent="0.2">
      <c r="A7" s="63"/>
      <c r="B7" s="42" t="s">
        <v>121</v>
      </c>
      <c r="C7" s="42" t="s">
        <v>122</v>
      </c>
      <c r="D7" s="42" t="s">
        <v>123</v>
      </c>
      <c r="E7" s="42" t="s">
        <v>121</v>
      </c>
      <c r="F7" s="42" t="s">
        <v>122</v>
      </c>
      <c r="G7" s="42" t="s">
        <v>123</v>
      </c>
      <c r="H7" s="42" t="s">
        <v>121</v>
      </c>
      <c r="I7" s="42" t="s">
        <v>122</v>
      </c>
      <c r="J7" s="42" t="s">
        <v>123</v>
      </c>
      <c r="K7" s="42" t="s">
        <v>121</v>
      </c>
      <c r="L7" s="42" t="s">
        <v>122</v>
      </c>
      <c r="M7" s="56" t="s">
        <v>123</v>
      </c>
      <c r="N7" s="27"/>
    </row>
    <row r="8" spans="1:14" s="11" customFormat="1" ht="14.25" x14ac:dyDescent="0.2">
      <c r="A8" s="69" t="s">
        <v>17</v>
      </c>
      <c r="B8" s="43" t="s">
        <v>124</v>
      </c>
      <c r="C8" s="43" t="s">
        <v>124</v>
      </c>
      <c r="D8" s="43" t="s">
        <v>125</v>
      </c>
      <c r="E8" s="43" t="s">
        <v>124</v>
      </c>
      <c r="F8" s="43" t="s">
        <v>124</v>
      </c>
      <c r="G8" s="43" t="s">
        <v>125</v>
      </c>
      <c r="H8" s="43" t="s">
        <v>124</v>
      </c>
      <c r="I8" s="43" t="s">
        <v>124</v>
      </c>
      <c r="J8" s="43" t="s">
        <v>125</v>
      </c>
      <c r="K8" s="43" t="s">
        <v>124</v>
      </c>
      <c r="L8" s="43" t="s">
        <v>124</v>
      </c>
      <c r="M8" s="57" t="s">
        <v>125</v>
      </c>
      <c r="N8" s="27"/>
    </row>
    <row r="9" spans="1:14" x14ac:dyDescent="0.2">
      <c r="A9" s="91">
        <v>1970</v>
      </c>
      <c r="B9" s="101">
        <v>23</v>
      </c>
      <c r="C9" s="101">
        <v>31</v>
      </c>
      <c r="D9" s="101">
        <v>46</v>
      </c>
      <c r="E9" s="101">
        <v>0</v>
      </c>
      <c r="F9" s="101">
        <v>16</v>
      </c>
      <c r="G9" s="101">
        <v>84</v>
      </c>
      <c r="H9" s="101">
        <v>15</v>
      </c>
      <c r="I9" s="101">
        <v>44</v>
      </c>
      <c r="J9" s="101">
        <v>41</v>
      </c>
      <c r="K9" s="101">
        <v>60</v>
      </c>
      <c r="L9" s="101">
        <v>31</v>
      </c>
      <c r="M9" s="102">
        <v>9</v>
      </c>
    </row>
    <row r="10" spans="1:14" x14ac:dyDescent="0.2">
      <c r="A10" s="91">
        <v>1972</v>
      </c>
      <c r="B10" s="101">
        <v>23</v>
      </c>
      <c r="C10" s="101">
        <v>33</v>
      </c>
      <c r="D10" s="101">
        <v>44</v>
      </c>
      <c r="E10" s="101">
        <v>0</v>
      </c>
      <c r="F10" s="101">
        <v>14</v>
      </c>
      <c r="G10" s="101">
        <v>86</v>
      </c>
      <c r="H10" s="101">
        <v>12</v>
      </c>
      <c r="I10" s="101">
        <v>51</v>
      </c>
      <c r="J10" s="101">
        <v>37</v>
      </c>
      <c r="K10" s="101">
        <v>59</v>
      </c>
      <c r="L10" s="101">
        <v>30</v>
      </c>
      <c r="M10" s="102">
        <v>11</v>
      </c>
    </row>
    <row r="11" spans="1:14" x14ac:dyDescent="0.2">
      <c r="A11" s="91">
        <v>1974</v>
      </c>
      <c r="B11" s="101">
        <v>23</v>
      </c>
      <c r="C11" s="101">
        <v>34</v>
      </c>
      <c r="D11" s="101">
        <v>43</v>
      </c>
      <c r="E11" s="101">
        <v>0</v>
      </c>
      <c r="F11" s="101">
        <v>15</v>
      </c>
      <c r="G11" s="101">
        <v>85</v>
      </c>
      <c r="H11" s="101">
        <v>12</v>
      </c>
      <c r="I11" s="101">
        <v>50</v>
      </c>
      <c r="J11" s="101">
        <v>38</v>
      </c>
      <c r="K11" s="101">
        <v>59</v>
      </c>
      <c r="L11" s="101">
        <v>30</v>
      </c>
      <c r="M11" s="102">
        <v>11</v>
      </c>
    </row>
    <row r="12" spans="1:14" x14ac:dyDescent="0.2">
      <c r="A12" s="91">
        <v>1977</v>
      </c>
      <c r="B12" s="101">
        <v>22</v>
      </c>
      <c r="C12" s="101">
        <v>35</v>
      </c>
      <c r="D12" s="101">
        <v>43</v>
      </c>
      <c r="E12" s="101">
        <v>0</v>
      </c>
      <c r="F12" s="101">
        <v>17</v>
      </c>
      <c r="G12" s="101">
        <v>83</v>
      </c>
      <c r="H12" s="101">
        <v>10</v>
      </c>
      <c r="I12" s="101">
        <v>53</v>
      </c>
      <c r="J12" s="101">
        <v>37</v>
      </c>
      <c r="K12" s="101">
        <v>56</v>
      </c>
      <c r="L12" s="101">
        <v>33</v>
      </c>
      <c r="M12" s="102">
        <v>11</v>
      </c>
    </row>
    <row r="13" spans="1:14" x14ac:dyDescent="0.2">
      <c r="A13" s="91">
        <v>1979</v>
      </c>
      <c r="B13" s="101">
        <v>20</v>
      </c>
      <c r="C13" s="101">
        <v>35</v>
      </c>
      <c r="D13" s="101">
        <v>45</v>
      </c>
      <c r="E13" s="101">
        <v>0</v>
      </c>
      <c r="F13" s="101">
        <v>17</v>
      </c>
      <c r="G13" s="101">
        <v>83</v>
      </c>
      <c r="H13" s="101">
        <v>10</v>
      </c>
      <c r="I13" s="101">
        <v>50</v>
      </c>
      <c r="J13" s="101">
        <v>40</v>
      </c>
      <c r="K13" s="101">
        <v>53</v>
      </c>
      <c r="L13" s="101">
        <v>34</v>
      </c>
      <c r="M13" s="102">
        <v>13</v>
      </c>
    </row>
    <row r="14" spans="1:14" x14ac:dyDescent="0.2">
      <c r="A14" s="9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2"/>
    </row>
    <row r="15" spans="1:14" x14ac:dyDescent="0.2">
      <c r="A15" s="91">
        <v>1981</v>
      </c>
      <c r="B15" s="101">
        <v>18</v>
      </c>
      <c r="C15" s="101">
        <v>38</v>
      </c>
      <c r="D15" s="101">
        <v>44</v>
      </c>
      <c r="E15" s="101">
        <v>1</v>
      </c>
      <c r="F15" s="101">
        <v>18</v>
      </c>
      <c r="G15" s="101">
        <v>81</v>
      </c>
      <c r="H15" s="101">
        <v>9</v>
      </c>
      <c r="I15" s="101">
        <v>55</v>
      </c>
      <c r="J15" s="101">
        <v>36</v>
      </c>
      <c r="K15" s="101">
        <v>48</v>
      </c>
      <c r="L15" s="101">
        <v>37</v>
      </c>
      <c r="M15" s="102">
        <v>15</v>
      </c>
    </row>
    <row r="16" spans="1:14" x14ac:dyDescent="0.2">
      <c r="A16" s="91">
        <v>1983</v>
      </c>
      <c r="B16" s="101">
        <v>16</v>
      </c>
      <c r="C16" s="101">
        <v>39</v>
      </c>
      <c r="D16" s="101">
        <v>45</v>
      </c>
      <c r="E16" s="101">
        <v>1</v>
      </c>
      <c r="F16" s="101">
        <v>19</v>
      </c>
      <c r="G16" s="101">
        <v>80</v>
      </c>
      <c r="H16" s="101">
        <v>8</v>
      </c>
      <c r="I16" s="101">
        <v>56</v>
      </c>
      <c r="J16" s="101">
        <v>36</v>
      </c>
      <c r="K16" s="101">
        <v>47</v>
      </c>
      <c r="L16" s="101">
        <v>37</v>
      </c>
      <c r="M16" s="102">
        <v>16</v>
      </c>
    </row>
    <row r="17" spans="1:13" x14ac:dyDescent="0.2">
      <c r="A17" s="91">
        <v>1985</v>
      </c>
      <c r="B17" s="101">
        <v>14</v>
      </c>
      <c r="C17" s="101">
        <v>35</v>
      </c>
      <c r="D17" s="101">
        <v>51</v>
      </c>
      <c r="E17" s="101">
        <v>1</v>
      </c>
      <c r="F17" s="101">
        <v>19</v>
      </c>
      <c r="G17" s="101">
        <v>80</v>
      </c>
      <c r="H17" s="101">
        <v>9</v>
      </c>
      <c r="I17" s="101">
        <v>56</v>
      </c>
      <c r="J17" s="101">
        <v>35</v>
      </c>
      <c r="K17" s="101">
        <v>46</v>
      </c>
      <c r="L17" s="101">
        <v>37</v>
      </c>
      <c r="M17" s="102">
        <v>17</v>
      </c>
    </row>
    <row r="18" spans="1:13" x14ac:dyDescent="0.2">
      <c r="A18" s="91">
        <v>1987</v>
      </c>
      <c r="B18" s="101">
        <v>14</v>
      </c>
      <c r="C18" s="101">
        <v>36</v>
      </c>
      <c r="D18" s="101">
        <v>50</v>
      </c>
      <c r="E18" s="101">
        <v>1</v>
      </c>
      <c r="F18" s="101">
        <v>20</v>
      </c>
      <c r="G18" s="101">
        <v>79</v>
      </c>
      <c r="H18" s="101">
        <v>9</v>
      </c>
      <c r="I18" s="101">
        <v>55</v>
      </c>
      <c r="J18" s="101">
        <v>36</v>
      </c>
      <c r="K18" s="101">
        <v>48</v>
      </c>
      <c r="L18" s="101">
        <v>36</v>
      </c>
      <c r="M18" s="102">
        <v>16</v>
      </c>
    </row>
    <row r="19" spans="1:13" x14ac:dyDescent="0.2">
      <c r="A19" s="91">
        <v>1989</v>
      </c>
      <c r="B19" s="101">
        <v>15</v>
      </c>
      <c r="C19" s="101">
        <v>35</v>
      </c>
      <c r="D19" s="101">
        <v>50</v>
      </c>
      <c r="E19" s="101">
        <v>1</v>
      </c>
      <c r="F19" s="101">
        <v>15</v>
      </c>
      <c r="G19" s="101">
        <v>84</v>
      </c>
      <c r="H19" s="101">
        <v>9</v>
      </c>
      <c r="I19" s="101">
        <v>57</v>
      </c>
      <c r="J19" s="101">
        <v>34</v>
      </c>
      <c r="K19" s="101">
        <v>49</v>
      </c>
      <c r="L19" s="101">
        <v>35</v>
      </c>
      <c r="M19" s="102">
        <v>16</v>
      </c>
    </row>
    <row r="20" spans="1:13" x14ac:dyDescent="0.2">
      <c r="A20" s="9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2"/>
    </row>
    <row r="21" spans="1:13" x14ac:dyDescent="0.2">
      <c r="A21" s="91">
        <v>1991</v>
      </c>
      <c r="B21" s="101">
        <v>15</v>
      </c>
      <c r="C21" s="101">
        <v>38</v>
      </c>
      <c r="D21" s="101">
        <v>47</v>
      </c>
      <c r="E21" s="101">
        <v>1</v>
      </c>
      <c r="F21" s="101">
        <v>21</v>
      </c>
      <c r="G21" s="101">
        <v>78</v>
      </c>
      <c r="H21" s="101">
        <v>8</v>
      </c>
      <c r="I21" s="101">
        <v>58</v>
      </c>
      <c r="J21" s="101">
        <v>34</v>
      </c>
      <c r="K21" s="101">
        <v>47</v>
      </c>
      <c r="L21" s="101">
        <v>36</v>
      </c>
      <c r="M21" s="102">
        <v>17</v>
      </c>
    </row>
    <row r="22" spans="1:13" x14ac:dyDescent="0.2">
      <c r="A22" s="91">
        <v>1993</v>
      </c>
      <c r="B22" s="101">
        <v>17</v>
      </c>
      <c r="C22" s="101">
        <v>41</v>
      </c>
      <c r="D22" s="101">
        <v>42</v>
      </c>
      <c r="E22" s="101">
        <v>1</v>
      </c>
      <c r="F22" s="101">
        <v>30</v>
      </c>
      <c r="G22" s="101">
        <v>69</v>
      </c>
      <c r="H22" s="101">
        <v>9</v>
      </c>
      <c r="I22" s="101">
        <v>58</v>
      </c>
      <c r="J22" s="101">
        <v>33</v>
      </c>
      <c r="K22" s="101">
        <v>48</v>
      </c>
      <c r="L22" s="101">
        <v>36</v>
      </c>
      <c r="M22" s="102">
        <v>16</v>
      </c>
    </row>
    <row r="23" spans="1:13" x14ac:dyDescent="0.2">
      <c r="A23" s="91">
        <v>1995</v>
      </c>
      <c r="B23" s="101">
        <v>16</v>
      </c>
      <c r="C23" s="101">
        <v>38</v>
      </c>
      <c r="D23" s="101">
        <v>46</v>
      </c>
      <c r="E23" s="101">
        <v>2</v>
      </c>
      <c r="F23" s="101">
        <v>23</v>
      </c>
      <c r="G23" s="101">
        <v>75</v>
      </c>
      <c r="H23" s="101">
        <v>11</v>
      </c>
      <c r="I23" s="101">
        <v>61</v>
      </c>
      <c r="J23" s="101">
        <v>29</v>
      </c>
      <c r="K23" s="101">
        <v>48</v>
      </c>
      <c r="L23" s="101">
        <v>37</v>
      </c>
      <c r="M23" s="102">
        <v>15</v>
      </c>
    </row>
    <row r="24" spans="1:13" x14ac:dyDescent="0.2">
      <c r="A24" s="91">
        <v>1997</v>
      </c>
      <c r="B24" s="101">
        <v>16</v>
      </c>
      <c r="C24" s="101">
        <v>36</v>
      </c>
      <c r="D24" s="101">
        <v>48</v>
      </c>
      <c r="E24" s="101">
        <v>2</v>
      </c>
      <c r="F24" s="101">
        <v>21</v>
      </c>
      <c r="G24" s="101">
        <v>77</v>
      </c>
      <c r="H24" s="101">
        <v>12</v>
      </c>
      <c r="I24" s="101">
        <v>61</v>
      </c>
      <c r="J24" s="101">
        <v>27</v>
      </c>
      <c r="K24" s="101">
        <v>47</v>
      </c>
      <c r="L24" s="101">
        <v>37</v>
      </c>
      <c r="M24" s="102">
        <v>16</v>
      </c>
    </row>
    <row r="25" spans="1:13" x14ac:dyDescent="0.2">
      <c r="A25" s="91">
        <v>1999</v>
      </c>
      <c r="B25" s="101">
        <v>17</v>
      </c>
      <c r="C25" s="101">
        <v>36</v>
      </c>
      <c r="D25" s="101">
        <v>47</v>
      </c>
      <c r="E25" s="101">
        <v>2</v>
      </c>
      <c r="F25" s="101">
        <v>22</v>
      </c>
      <c r="G25" s="101">
        <v>76</v>
      </c>
      <c r="H25" s="101">
        <v>11</v>
      </c>
      <c r="I25" s="101">
        <v>62</v>
      </c>
      <c r="J25" s="101">
        <v>27</v>
      </c>
      <c r="K25" s="101">
        <v>48</v>
      </c>
      <c r="L25" s="101">
        <v>37</v>
      </c>
      <c r="M25" s="102">
        <v>15</v>
      </c>
    </row>
    <row r="26" spans="1:13" x14ac:dyDescent="0.2">
      <c r="A26" s="9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2"/>
    </row>
    <row r="27" spans="1:13" x14ac:dyDescent="0.2">
      <c r="A27" s="91">
        <v>2001</v>
      </c>
      <c r="B27" s="110">
        <v>17</v>
      </c>
      <c r="C27" s="110">
        <v>37</v>
      </c>
      <c r="D27" s="110">
        <v>46</v>
      </c>
      <c r="E27" s="103">
        <v>3</v>
      </c>
      <c r="F27" s="105">
        <v>27</v>
      </c>
      <c r="G27" s="110">
        <v>70</v>
      </c>
      <c r="H27" s="110">
        <v>13</v>
      </c>
      <c r="I27" s="101">
        <v>61</v>
      </c>
      <c r="J27" s="101">
        <v>26</v>
      </c>
      <c r="K27" s="110">
        <v>49</v>
      </c>
      <c r="L27" s="110">
        <v>36</v>
      </c>
      <c r="M27" s="111">
        <v>15</v>
      </c>
    </row>
    <row r="28" spans="1:13" x14ac:dyDescent="0.2">
      <c r="A28" s="98">
        <v>2003</v>
      </c>
      <c r="B28" s="107">
        <v>18</v>
      </c>
      <c r="C28" s="107">
        <v>34</v>
      </c>
      <c r="D28" s="107">
        <v>48</v>
      </c>
      <c r="E28" s="107">
        <v>3</v>
      </c>
      <c r="F28" s="107">
        <v>19</v>
      </c>
      <c r="G28" s="107">
        <v>78</v>
      </c>
      <c r="H28" s="107">
        <v>14</v>
      </c>
      <c r="I28" s="107">
        <v>63</v>
      </c>
      <c r="J28" s="107">
        <v>23</v>
      </c>
      <c r="K28" s="107">
        <v>49</v>
      </c>
      <c r="L28" s="107">
        <v>36</v>
      </c>
      <c r="M28" s="97">
        <v>15</v>
      </c>
    </row>
    <row r="29" spans="1:13" x14ac:dyDescent="0.2">
      <c r="A29" s="98">
        <v>2005</v>
      </c>
      <c r="B29" s="107">
        <v>19</v>
      </c>
      <c r="C29" s="107">
        <v>37</v>
      </c>
      <c r="D29" s="107">
        <v>44</v>
      </c>
      <c r="E29" s="107">
        <v>3</v>
      </c>
      <c r="F29" s="107">
        <v>23</v>
      </c>
      <c r="G29" s="107">
        <v>74</v>
      </c>
      <c r="H29" s="107">
        <v>14</v>
      </c>
      <c r="I29" s="107">
        <v>63</v>
      </c>
      <c r="J29" s="107">
        <v>23</v>
      </c>
      <c r="K29" s="107">
        <v>49</v>
      </c>
      <c r="L29" s="107">
        <v>37</v>
      </c>
      <c r="M29" s="97">
        <v>14</v>
      </c>
    </row>
    <row r="30" spans="1:13" x14ac:dyDescent="0.2">
      <c r="A30" s="98">
        <v>2007</v>
      </c>
      <c r="B30" s="107">
        <v>18</v>
      </c>
      <c r="C30" s="107">
        <v>37</v>
      </c>
      <c r="D30" s="107">
        <v>45</v>
      </c>
      <c r="E30" s="107">
        <v>2</v>
      </c>
      <c r="F30" s="107">
        <v>21</v>
      </c>
      <c r="G30" s="107">
        <v>77</v>
      </c>
      <c r="H30" s="107">
        <v>14</v>
      </c>
      <c r="I30" s="107">
        <v>64</v>
      </c>
      <c r="J30" s="107">
        <v>22</v>
      </c>
      <c r="K30" s="107">
        <v>45</v>
      </c>
      <c r="L30" s="107">
        <v>41</v>
      </c>
      <c r="M30" s="97">
        <v>14</v>
      </c>
    </row>
    <row r="31" spans="1:13" x14ac:dyDescent="0.2">
      <c r="A31" s="98">
        <v>2009</v>
      </c>
      <c r="B31" s="107">
        <v>20</v>
      </c>
      <c r="C31" s="107">
        <v>39</v>
      </c>
      <c r="D31" s="107">
        <v>41</v>
      </c>
      <c r="E31" s="107">
        <v>4</v>
      </c>
      <c r="F31" s="107">
        <v>23</v>
      </c>
      <c r="G31" s="107">
        <v>73</v>
      </c>
      <c r="H31" s="107">
        <v>14</v>
      </c>
      <c r="I31" s="107">
        <v>66</v>
      </c>
      <c r="J31" s="107">
        <v>20</v>
      </c>
      <c r="K31" s="107">
        <v>46</v>
      </c>
      <c r="L31" s="107">
        <v>41</v>
      </c>
      <c r="M31" s="97">
        <v>13</v>
      </c>
    </row>
    <row r="32" spans="1:13" x14ac:dyDescent="0.2">
      <c r="A32" s="98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97"/>
    </row>
    <row r="33" spans="1:33" x14ac:dyDescent="0.2">
      <c r="A33" s="98">
        <v>2011</v>
      </c>
      <c r="B33" s="107">
        <v>19</v>
      </c>
      <c r="C33" s="107">
        <v>39</v>
      </c>
      <c r="D33" s="107">
        <v>42</v>
      </c>
      <c r="E33" s="107">
        <v>3</v>
      </c>
      <c r="F33" s="107">
        <v>21</v>
      </c>
      <c r="G33" s="107">
        <v>76</v>
      </c>
      <c r="H33" s="107">
        <v>13</v>
      </c>
      <c r="I33" s="107">
        <v>68</v>
      </c>
      <c r="J33" s="107">
        <v>19</v>
      </c>
      <c r="K33" s="107">
        <v>47</v>
      </c>
      <c r="L33" s="107">
        <v>41</v>
      </c>
      <c r="M33" s="97">
        <v>12</v>
      </c>
    </row>
    <row r="34" spans="1:33" x14ac:dyDescent="0.2">
      <c r="A34" s="98">
        <v>2013</v>
      </c>
      <c r="B34" s="108">
        <v>19</v>
      </c>
      <c r="C34" s="108">
        <v>40</v>
      </c>
      <c r="D34" s="108">
        <v>42</v>
      </c>
      <c r="E34" s="108">
        <v>3</v>
      </c>
      <c r="F34" s="108">
        <v>21</v>
      </c>
      <c r="G34" s="108">
        <v>76</v>
      </c>
      <c r="H34" s="108">
        <v>13</v>
      </c>
      <c r="I34" s="108">
        <v>68</v>
      </c>
      <c r="J34" s="108">
        <v>19</v>
      </c>
      <c r="K34" s="108">
        <v>45</v>
      </c>
      <c r="L34" s="108">
        <v>44</v>
      </c>
      <c r="M34" s="109">
        <v>11</v>
      </c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</row>
    <row r="35" spans="1:33" x14ac:dyDescent="0.2">
      <c r="A35" s="93">
        <v>2015</v>
      </c>
      <c r="B35" s="150">
        <v>19</v>
      </c>
      <c r="C35" s="150">
        <v>38</v>
      </c>
      <c r="D35" s="150">
        <v>43</v>
      </c>
      <c r="E35" s="150">
        <v>4</v>
      </c>
      <c r="F35" s="150">
        <v>20</v>
      </c>
      <c r="G35" s="150">
        <v>75</v>
      </c>
      <c r="H35" s="150">
        <v>15</v>
      </c>
      <c r="I35" s="150">
        <v>67</v>
      </c>
      <c r="J35" s="150">
        <v>18</v>
      </c>
      <c r="K35" s="150">
        <v>44</v>
      </c>
      <c r="L35" s="150">
        <v>43</v>
      </c>
      <c r="M35" s="149">
        <v>13</v>
      </c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</row>
    <row r="36" spans="1:33" x14ac:dyDescent="0.2">
      <c r="A36" s="93">
        <v>2017</v>
      </c>
      <c r="B36" s="150">
        <v>18</v>
      </c>
      <c r="C36" s="150">
        <v>37</v>
      </c>
      <c r="D36" s="150">
        <v>45</v>
      </c>
      <c r="E36" s="150">
        <v>3</v>
      </c>
      <c r="F36" s="150">
        <v>18</v>
      </c>
      <c r="G36" s="150">
        <v>79</v>
      </c>
      <c r="H36" s="150">
        <v>13</v>
      </c>
      <c r="I36" s="150">
        <v>68</v>
      </c>
      <c r="J36" s="150">
        <v>19</v>
      </c>
      <c r="K36" s="150">
        <v>41</v>
      </c>
      <c r="L36" s="150">
        <v>47</v>
      </c>
      <c r="M36" s="149">
        <v>12</v>
      </c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</row>
    <row r="37" spans="1:33" x14ac:dyDescent="0.2">
      <c r="A37" s="93">
        <v>2019</v>
      </c>
      <c r="B37" s="4">
        <v>18</v>
      </c>
      <c r="C37" s="150">
        <v>38</v>
      </c>
      <c r="D37" s="150">
        <v>44</v>
      </c>
      <c r="E37" s="150">
        <v>4</v>
      </c>
      <c r="F37" s="150">
        <v>18</v>
      </c>
      <c r="G37" s="150">
        <v>78</v>
      </c>
      <c r="H37" s="150">
        <v>14</v>
      </c>
      <c r="I37" s="150">
        <v>67</v>
      </c>
      <c r="J37" s="150">
        <v>19</v>
      </c>
      <c r="K37" s="150">
        <v>39</v>
      </c>
      <c r="L37" s="150">
        <v>48</v>
      </c>
      <c r="M37" s="149">
        <v>13</v>
      </c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</row>
    <row r="38" spans="1:33" x14ac:dyDescent="0.2">
      <c r="A38" s="94"/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203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</row>
    <row r="39" spans="1:33" x14ac:dyDescent="0.2">
      <c r="A39" s="94">
        <v>2021</v>
      </c>
      <c r="B39" s="219">
        <v>17.267677171299749</v>
      </c>
      <c r="C39" s="219">
        <v>36.477767243550552</v>
      </c>
      <c r="D39" s="219">
        <v>46.254555585149696</v>
      </c>
      <c r="E39" s="219">
        <v>4</v>
      </c>
      <c r="F39" s="219">
        <v>17</v>
      </c>
      <c r="G39" s="219">
        <v>79</v>
      </c>
      <c r="H39" s="206">
        <v>12.402337294924845</v>
      </c>
      <c r="I39" s="206">
        <v>69.312428116283073</v>
      </c>
      <c r="J39" s="206">
        <v>18.285234588792093</v>
      </c>
      <c r="K39" s="204">
        <v>40</v>
      </c>
      <c r="L39" s="204">
        <v>45</v>
      </c>
      <c r="M39" s="205">
        <v>15</v>
      </c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</row>
    <row r="40" spans="1:33" x14ac:dyDescent="0.2">
      <c r="A40" s="8"/>
      <c r="B40" s="10"/>
      <c r="C40" s="10"/>
    </row>
    <row r="41" spans="1:33" x14ac:dyDescent="0.2">
      <c r="A41" s="213" t="s">
        <v>29</v>
      </c>
      <c r="B41" s="214"/>
      <c r="C41" s="215"/>
      <c r="D41" s="159"/>
      <c r="E41" s="159"/>
      <c r="F41" s="159"/>
      <c r="G41" s="159"/>
      <c r="H41" s="159"/>
      <c r="I41" s="159"/>
      <c r="J41" s="159"/>
      <c r="K41" s="159"/>
      <c r="L41" s="159"/>
      <c r="M41" s="159"/>
    </row>
    <row r="42" spans="1:33" ht="13.5" customHeight="1" x14ac:dyDescent="0.2">
      <c r="A42" s="8"/>
    </row>
  </sheetData>
  <mergeCells count="3">
    <mergeCell ref="B5:D5"/>
    <mergeCell ref="E5:G5"/>
    <mergeCell ref="H5:J5"/>
  </mergeCells>
  <phoneticPr fontId="0" type="noConversion"/>
  <pageMargins left="0.78740157499999996" right="0.78740157499999996" top="0.984251969" bottom="0.984251969" header="0.5" footer="0.5"/>
  <pageSetup paperSize="9" scale="8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Y52"/>
  <sheetViews>
    <sheetView zoomScale="90" zoomScaleNormal="90" workbookViewId="0">
      <selection activeCell="A50" sqref="A50"/>
    </sheetView>
  </sheetViews>
  <sheetFormatPr baseColWidth="10" defaultColWidth="11.42578125" defaultRowHeight="12.75" x14ac:dyDescent="0.2"/>
  <cols>
    <col min="1" max="1" width="7.42578125" style="14" customWidth="1"/>
    <col min="2" max="13" width="11.42578125" style="14" customWidth="1"/>
    <col min="14" max="16384" width="11.42578125" style="14"/>
  </cols>
  <sheetData>
    <row r="1" spans="1:13" x14ac:dyDescent="0.2">
      <c r="A1" s="231" t="s">
        <v>144</v>
      </c>
      <c r="B1" s="152"/>
      <c r="C1" s="152"/>
    </row>
    <row r="2" spans="1:13" ht="18" x14ac:dyDescent="0.25">
      <c r="A2" s="1" t="s">
        <v>126</v>
      </c>
    </row>
    <row r="3" spans="1:13" ht="15.75" x14ac:dyDescent="0.25">
      <c r="A3" s="3" t="s">
        <v>127</v>
      </c>
      <c r="B3" s="2"/>
      <c r="K3" s="30"/>
    </row>
    <row r="5" spans="1:13" ht="16.5" x14ac:dyDescent="0.2">
      <c r="A5" s="242" t="s">
        <v>17</v>
      </c>
      <c r="B5" s="240" t="s">
        <v>18</v>
      </c>
      <c r="C5" s="241"/>
      <c r="D5" s="244"/>
      <c r="E5" s="240" t="s">
        <v>128</v>
      </c>
      <c r="F5" s="241"/>
      <c r="G5" s="244"/>
      <c r="H5" s="240" t="s">
        <v>20</v>
      </c>
      <c r="I5" s="241"/>
      <c r="J5" s="244"/>
      <c r="K5" s="240" t="s">
        <v>21</v>
      </c>
      <c r="L5" s="241"/>
      <c r="M5" s="241"/>
    </row>
    <row r="6" spans="1:13" ht="14.25" x14ac:dyDescent="0.2">
      <c r="A6" s="256"/>
      <c r="B6" s="89"/>
      <c r="C6" s="90" t="s">
        <v>129</v>
      </c>
      <c r="D6" s="84" t="s">
        <v>130</v>
      </c>
      <c r="E6" s="89"/>
      <c r="F6" s="90" t="s">
        <v>129</v>
      </c>
      <c r="G6" s="84" t="s">
        <v>130</v>
      </c>
      <c r="H6" s="89"/>
      <c r="I6" s="90" t="s">
        <v>129</v>
      </c>
      <c r="J6" s="84" t="s">
        <v>130</v>
      </c>
      <c r="K6" s="74"/>
      <c r="L6" s="83" t="s">
        <v>129</v>
      </c>
      <c r="M6" s="83" t="s">
        <v>130</v>
      </c>
    </row>
    <row r="7" spans="1:13" ht="14.25" x14ac:dyDescent="0.2">
      <c r="A7" s="256"/>
      <c r="B7" s="89"/>
      <c r="C7" s="90" t="s">
        <v>131</v>
      </c>
      <c r="D7" s="84" t="s">
        <v>132</v>
      </c>
      <c r="E7" s="89"/>
      <c r="F7" s="90" t="s">
        <v>131</v>
      </c>
      <c r="G7" s="84" t="s">
        <v>132</v>
      </c>
      <c r="H7" s="89"/>
      <c r="I7" s="90" t="s">
        <v>131</v>
      </c>
      <c r="J7" s="84" t="s">
        <v>132</v>
      </c>
      <c r="K7" s="74"/>
      <c r="L7" s="83" t="s">
        <v>131</v>
      </c>
      <c r="M7" s="83" t="s">
        <v>132</v>
      </c>
    </row>
    <row r="8" spans="1:13" ht="14.25" x14ac:dyDescent="0.2">
      <c r="A8" s="243"/>
      <c r="B8" s="70" t="s">
        <v>18</v>
      </c>
      <c r="C8" s="70" t="s">
        <v>133</v>
      </c>
      <c r="D8" s="70" t="s">
        <v>133</v>
      </c>
      <c r="E8" s="70" t="s">
        <v>18</v>
      </c>
      <c r="F8" s="70" t="s">
        <v>133</v>
      </c>
      <c r="G8" s="70" t="s">
        <v>133</v>
      </c>
      <c r="H8" s="70" t="s">
        <v>18</v>
      </c>
      <c r="I8" s="70" t="s">
        <v>133</v>
      </c>
      <c r="J8" s="70" t="s">
        <v>133</v>
      </c>
      <c r="K8" s="70" t="s">
        <v>18</v>
      </c>
      <c r="L8" s="70" t="s">
        <v>133</v>
      </c>
      <c r="M8" s="71" t="s">
        <v>133</v>
      </c>
    </row>
    <row r="9" spans="1:13" x14ac:dyDescent="0.2">
      <c r="A9" s="91">
        <v>1970</v>
      </c>
      <c r="B9" s="112">
        <v>16977</v>
      </c>
      <c r="C9" s="112">
        <v>7785</v>
      </c>
      <c r="D9" s="112">
        <v>9192</v>
      </c>
      <c r="E9" s="112">
        <v>4510</v>
      </c>
      <c r="F9" s="112">
        <v>1314</v>
      </c>
      <c r="G9" s="112">
        <v>3196</v>
      </c>
      <c r="H9" s="112">
        <v>5648</v>
      </c>
      <c r="I9" s="112">
        <v>2366</v>
      </c>
      <c r="J9" s="112">
        <v>3282</v>
      </c>
      <c r="K9" s="112">
        <v>6819</v>
      </c>
      <c r="L9" s="112">
        <v>4105</v>
      </c>
      <c r="M9" s="113">
        <v>2714</v>
      </c>
    </row>
    <row r="10" spans="1:13" x14ac:dyDescent="0.2">
      <c r="A10" s="91">
        <v>1972</v>
      </c>
      <c r="B10" s="112">
        <v>19676</v>
      </c>
      <c r="C10" s="112">
        <v>8943</v>
      </c>
      <c r="D10" s="112">
        <v>10733</v>
      </c>
      <c r="E10" s="112">
        <v>4753</v>
      </c>
      <c r="F10" s="112">
        <v>1339</v>
      </c>
      <c r="G10" s="112">
        <v>3414</v>
      </c>
      <c r="H10" s="112">
        <v>6865</v>
      </c>
      <c r="I10" s="112">
        <v>2920</v>
      </c>
      <c r="J10" s="112">
        <v>3945</v>
      </c>
      <c r="K10" s="112">
        <v>8058</v>
      </c>
      <c r="L10" s="112">
        <v>4684</v>
      </c>
      <c r="M10" s="113">
        <v>3374</v>
      </c>
    </row>
    <row r="11" spans="1:13" x14ac:dyDescent="0.2">
      <c r="A11" s="91">
        <v>1974</v>
      </c>
      <c r="B11" s="112">
        <v>21820</v>
      </c>
      <c r="C11" s="112">
        <v>9756</v>
      </c>
      <c r="D11" s="112">
        <v>12064</v>
      </c>
      <c r="E11" s="112">
        <v>5152</v>
      </c>
      <c r="F11" s="112">
        <v>1419</v>
      </c>
      <c r="G11" s="112">
        <v>3733</v>
      </c>
      <c r="H11" s="112">
        <v>7599</v>
      </c>
      <c r="I11" s="112">
        <v>3286</v>
      </c>
      <c r="J11" s="112">
        <v>4313</v>
      </c>
      <c r="K11" s="112">
        <v>9069</v>
      </c>
      <c r="L11" s="112">
        <v>5051</v>
      </c>
      <c r="M11" s="113">
        <v>4018</v>
      </c>
    </row>
    <row r="12" spans="1:13" x14ac:dyDescent="0.2">
      <c r="A12" s="91">
        <v>1977</v>
      </c>
      <c r="B12" s="112">
        <v>23952</v>
      </c>
      <c r="C12" s="112">
        <v>10818</v>
      </c>
      <c r="D12" s="112">
        <v>13134</v>
      </c>
      <c r="E12" s="112">
        <v>5851</v>
      </c>
      <c r="F12" s="112">
        <v>1688</v>
      </c>
      <c r="G12" s="112">
        <v>4163</v>
      </c>
      <c r="H12" s="112">
        <v>8108</v>
      </c>
      <c r="I12" s="112">
        <v>3517</v>
      </c>
      <c r="J12" s="112">
        <v>4591</v>
      </c>
      <c r="K12" s="112">
        <v>9993</v>
      </c>
      <c r="L12" s="112">
        <v>5613</v>
      </c>
      <c r="M12" s="113">
        <v>4380</v>
      </c>
    </row>
    <row r="13" spans="1:13" x14ac:dyDescent="0.2">
      <c r="A13" s="91">
        <v>1979</v>
      </c>
      <c r="B13" s="112">
        <v>25154</v>
      </c>
      <c r="C13" s="112">
        <v>11851</v>
      </c>
      <c r="D13" s="112">
        <v>13303</v>
      </c>
      <c r="E13" s="112">
        <v>6402</v>
      </c>
      <c r="F13" s="112">
        <v>2017</v>
      </c>
      <c r="G13" s="112">
        <v>4385</v>
      </c>
      <c r="H13" s="112">
        <v>8605</v>
      </c>
      <c r="I13" s="112">
        <v>3982</v>
      </c>
      <c r="J13" s="112">
        <v>4623</v>
      </c>
      <c r="K13" s="112">
        <v>10147</v>
      </c>
      <c r="L13" s="112">
        <v>5852</v>
      </c>
      <c r="M13" s="113">
        <v>4295</v>
      </c>
    </row>
    <row r="14" spans="1:13" x14ac:dyDescent="0.2">
      <c r="A14" s="91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3"/>
    </row>
    <row r="15" spans="1:13" x14ac:dyDescent="0.2">
      <c r="A15" s="91">
        <v>1981</v>
      </c>
      <c r="B15" s="112">
        <v>26297</v>
      </c>
      <c r="C15" s="112">
        <v>12939</v>
      </c>
      <c r="D15" s="112">
        <v>13358</v>
      </c>
      <c r="E15" s="112">
        <v>6473</v>
      </c>
      <c r="F15" s="112">
        <v>2316</v>
      </c>
      <c r="G15" s="112">
        <v>4157</v>
      </c>
      <c r="H15" s="112">
        <v>9138</v>
      </c>
      <c r="I15" s="112">
        <v>4376</v>
      </c>
      <c r="J15" s="112">
        <v>4762</v>
      </c>
      <c r="K15" s="112">
        <v>10686</v>
      </c>
      <c r="L15" s="112">
        <v>6247</v>
      </c>
      <c r="M15" s="113">
        <v>4439</v>
      </c>
    </row>
    <row r="16" spans="1:13" x14ac:dyDescent="0.2">
      <c r="A16" s="91">
        <v>1983</v>
      </c>
      <c r="B16" s="112">
        <v>27930</v>
      </c>
      <c r="C16" s="112">
        <v>14002</v>
      </c>
      <c r="D16" s="112">
        <v>13928</v>
      </c>
      <c r="E16" s="112">
        <v>7254</v>
      </c>
      <c r="F16" s="112">
        <v>2909</v>
      </c>
      <c r="G16" s="112">
        <v>4345</v>
      </c>
      <c r="H16" s="112">
        <v>9793</v>
      </c>
      <c r="I16" s="112">
        <v>4663</v>
      </c>
      <c r="J16" s="112">
        <v>5130</v>
      </c>
      <c r="K16" s="112">
        <v>10883</v>
      </c>
      <c r="L16" s="112">
        <v>6430</v>
      </c>
      <c r="M16" s="113">
        <v>4453</v>
      </c>
    </row>
    <row r="17" spans="1:13" x14ac:dyDescent="0.2">
      <c r="A17" s="91">
        <v>1985</v>
      </c>
      <c r="B17" s="112">
        <v>30979</v>
      </c>
      <c r="C17" s="112">
        <v>15923</v>
      </c>
      <c r="D17" s="112">
        <v>15056</v>
      </c>
      <c r="E17" s="112">
        <v>10041</v>
      </c>
      <c r="F17" s="112">
        <v>4475</v>
      </c>
      <c r="G17" s="112">
        <v>5566</v>
      </c>
      <c r="H17" s="112">
        <v>9818</v>
      </c>
      <c r="I17" s="112">
        <v>4792</v>
      </c>
      <c r="J17" s="112">
        <v>5026</v>
      </c>
      <c r="K17" s="112">
        <v>11120</v>
      </c>
      <c r="L17" s="112">
        <v>6656</v>
      </c>
      <c r="M17" s="113">
        <v>4464</v>
      </c>
    </row>
    <row r="18" spans="1:13" x14ac:dyDescent="0.2">
      <c r="A18" s="91">
        <v>1987</v>
      </c>
      <c r="B18" s="112">
        <v>31898</v>
      </c>
      <c r="C18" s="112">
        <v>18128</v>
      </c>
      <c r="D18" s="112">
        <v>13770</v>
      </c>
      <c r="E18" s="112">
        <v>10332</v>
      </c>
      <c r="F18" s="112">
        <v>5897</v>
      </c>
      <c r="G18" s="112">
        <v>4435</v>
      </c>
      <c r="H18" s="112">
        <v>10077</v>
      </c>
      <c r="I18" s="112">
        <v>5343</v>
      </c>
      <c r="J18" s="112">
        <v>4734</v>
      </c>
      <c r="K18" s="112">
        <v>11489</v>
      </c>
      <c r="L18" s="112">
        <v>6888</v>
      </c>
      <c r="M18" s="113">
        <v>4601</v>
      </c>
    </row>
    <row r="19" spans="1:13" x14ac:dyDescent="0.2">
      <c r="A19" s="91">
        <v>1989</v>
      </c>
      <c r="B19" s="112">
        <v>32871</v>
      </c>
      <c r="C19" s="112">
        <v>19515</v>
      </c>
      <c r="D19" s="112">
        <v>13356</v>
      </c>
      <c r="E19" s="112">
        <v>9734</v>
      </c>
      <c r="F19" s="112">
        <v>5861</v>
      </c>
      <c r="G19" s="112">
        <v>3873</v>
      </c>
      <c r="H19" s="112">
        <v>10639</v>
      </c>
      <c r="I19" s="112">
        <v>5882</v>
      </c>
      <c r="J19" s="112">
        <v>4757</v>
      </c>
      <c r="K19" s="112">
        <v>12498</v>
      </c>
      <c r="L19" s="112">
        <v>7772</v>
      </c>
      <c r="M19" s="113">
        <v>4726</v>
      </c>
    </row>
    <row r="20" spans="1:13" x14ac:dyDescent="0.2">
      <c r="A20" s="91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3"/>
    </row>
    <row r="21" spans="1:13" x14ac:dyDescent="0.2">
      <c r="A21" s="91">
        <v>1991</v>
      </c>
      <c r="B21" s="112">
        <v>31473</v>
      </c>
      <c r="C21" s="112">
        <v>20118</v>
      </c>
      <c r="D21" s="112">
        <v>11355</v>
      </c>
      <c r="E21" s="112">
        <v>8634</v>
      </c>
      <c r="F21" s="112">
        <v>5671</v>
      </c>
      <c r="G21" s="112">
        <v>2963</v>
      </c>
      <c r="H21" s="112">
        <v>10094</v>
      </c>
      <c r="I21" s="112">
        <v>5909</v>
      </c>
      <c r="J21" s="112">
        <v>4185</v>
      </c>
      <c r="K21" s="112">
        <v>12745</v>
      </c>
      <c r="L21" s="112">
        <v>8538</v>
      </c>
      <c r="M21" s="113">
        <v>4207</v>
      </c>
    </row>
    <row r="22" spans="1:13" x14ac:dyDescent="0.2">
      <c r="A22" s="91">
        <v>1993</v>
      </c>
      <c r="B22" s="112">
        <v>33979</v>
      </c>
      <c r="C22" s="112">
        <v>21879</v>
      </c>
      <c r="D22" s="112">
        <v>12100</v>
      </c>
      <c r="E22" s="112">
        <v>9402</v>
      </c>
      <c r="F22" s="112">
        <v>6192</v>
      </c>
      <c r="G22" s="112">
        <v>3210</v>
      </c>
      <c r="H22" s="112">
        <v>10514</v>
      </c>
      <c r="I22" s="112">
        <v>6339</v>
      </c>
      <c r="J22" s="112">
        <v>4175</v>
      </c>
      <c r="K22" s="112">
        <v>14063</v>
      </c>
      <c r="L22" s="112">
        <v>9348</v>
      </c>
      <c r="M22" s="113">
        <v>4715</v>
      </c>
    </row>
    <row r="23" spans="1:13" ht="14.25" x14ac:dyDescent="0.2">
      <c r="A23" s="93" t="s">
        <v>32</v>
      </c>
      <c r="B23" s="112">
        <v>40915</v>
      </c>
      <c r="C23" s="112">
        <v>26712</v>
      </c>
      <c r="D23" s="112">
        <v>14203</v>
      </c>
      <c r="E23" s="112">
        <v>12631</v>
      </c>
      <c r="F23" s="112">
        <v>8012</v>
      </c>
      <c r="G23" s="112">
        <v>4619</v>
      </c>
      <c r="H23" s="112">
        <v>10092</v>
      </c>
      <c r="I23" s="112">
        <v>6048</v>
      </c>
      <c r="J23" s="112">
        <v>4044</v>
      </c>
      <c r="K23" s="112">
        <v>18192</v>
      </c>
      <c r="L23" s="112">
        <v>12652</v>
      </c>
      <c r="M23" s="113">
        <v>5540</v>
      </c>
    </row>
    <row r="24" spans="1:13" x14ac:dyDescent="0.2">
      <c r="A24" s="93">
        <v>1997</v>
      </c>
      <c r="B24" s="112">
        <v>43972</v>
      </c>
      <c r="C24" s="112">
        <v>30280</v>
      </c>
      <c r="D24" s="112">
        <v>13692</v>
      </c>
      <c r="E24" s="112">
        <v>14326</v>
      </c>
      <c r="F24" s="112">
        <v>10377</v>
      </c>
      <c r="G24" s="112">
        <v>3949</v>
      </c>
      <c r="H24" s="112">
        <v>9998</v>
      </c>
      <c r="I24" s="112">
        <v>6118</v>
      </c>
      <c r="J24" s="112">
        <v>3880</v>
      </c>
      <c r="K24" s="112">
        <v>19648</v>
      </c>
      <c r="L24" s="112">
        <v>13785</v>
      </c>
      <c r="M24" s="113">
        <v>5863</v>
      </c>
    </row>
    <row r="25" spans="1:13" x14ac:dyDescent="0.2">
      <c r="A25" s="93" t="s">
        <v>26</v>
      </c>
      <c r="B25" s="112">
        <v>43893</v>
      </c>
      <c r="C25" s="112">
        <v>30994</v>
      </c>
      <c r="D25" s="112">
        <v>12899</v>
      </c>
      <c r="E25" s="112">
        <v>14545</v>
      </c>
      <c r="F25" s="112">
        <v>10710</v>
      </c>
      <c r="G25" s="112">
        <v>3835</v>
      </c>
      <c r="H25" s="112">
        <v>9279</v>
      </c>
      <c r="I25" s="112">
        <v>5920</v>
      </c>
      <c r="J25" s="112">
        <v>3359</v>
      </c>
      <c r="K25" s="112">
        <v>20069</v>
      </c>
      <c r="L25" s="112">
        <v>14364</v>
      </c>
      <c r="M25" s="113">
        <v>5705</v>
      </c>
    </row>
    <row r="26" spans="1:13" x14ac:dyDescent="0.2">
      <c r="A26" s="93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</row>
    <row r="27" spans="1:13" x14ac:dyDescent="0.2">
      <c r="A27" s="93">
        <v>2001</v>
      </c>
      <c r="B27" s="112">
        <v>48394</v>
      </c>
      <c r="C27" s="112">
        <v>34549</v>
      </c>
      <c r="D27" s="112">
        <v>13845</v>
      </c>
      <c r="E27" s="112">
        <v>17995</v>
      </c>
      <c r="F27" s="112">
        <v>13308</v>
      </c>
      <c r="G27" s="112">
        <v>4687</v>
      </c>
      <c r="H27" s="112">
        <v>9285</v>
      </c>
      <c r="I27" s="112">
        <v>6077</v>
      </c>
      <c r="J27" s="112">
        <v>3208</v>
      </c>
      <c r="K27" s="112">
        <v>21114</v>
      </c>
      <c r="L27" s="112">
        <v>15164</v>
      </c>
      <c r="M27" s="113">
        <v>5950</v>
      </c>
    </row>
    <row r="28" spans="1:13" x14ac:dyDescent="0.2">
      <c r="A28" s="93">
        <v>2003</v>
      </c>
      <c r="B28" s="112">
        <v>50728</v>
      </c>
      <c r="C28" s="112">
        <v>35307</v>
      </c>
      <c r="D28" s="112">
        <v>15421</v>
      </c>
      <c r="E28" s="112">
        <v>19356</v>
      </c>
      <c r="F28" s="112">
        <v>12741</v>
      </c>
      <c r="G28" s="112">
        <v>6615</v>
      </c>
      <c r="H28" s="112">
        <v>9411</v>
      </c>
      <c r="I28" s="112">
        <v>6350</v>
      </c>
      <c r="J28" s="112">
        <v>3061</v>
      </c>
      <c r="K28" s="112">
        <v>21961</v>
      </c>
      <c r="L28" s="112">
        <v>16216</v>
      </c>
      <c r="M28" s="113">
        <v>5745</v>
      </c>
    </row>
    <row r="29" spans="1:13" x14ac:dyDescent="0.2">
      <c r="A29" s="93">
        <v>2005</v>
      </c>
      <c r="B29" s="112">
        <v>53845</v>
      </c>
      <c r="C29" s="112">
        <v>36570</v>
      </c>
      <c r="D29" s="112">
        <v>17275</v>
      </c>
      <c r="E29" s="112">
        <v>20215</v>
      </c>
      <c r="F29" s="112">
        <v>11999</v>
      </c>
      <c r="G29" s="112">
        <v>8216</v>
      </c>
      <c r="H29" s="112">
        <v>9425</v>
      </c>
      <c r="I29" s="112">
        <v>6484</v>
      </c>
      <c r="J29" s="112">
        <v>2941</v>
      </c>
      <c r="K29" s="112">
        <v>24205</v>
      </c>
      <c r="L29" s="112">
        <v>18087</v>
      </c>
      <c r="M29" s="113">
        <v>6118</v>
      </c>
    </row>
    <row r="30" spans="1:13" x14ac:dyDescent="0.2">
      <c r="A30" s="93">
        <v>2007</v>
      </c>
      <c r="B30" s="112">
        <v>59156</v>
      </c>
      <c r="C30" s="112">
        <v>41347</v>
      </c>
      <c r="D30" s="112">
        <v>17809</v>
      </c>
      <c r="E30" s="112">
        <v>21464</v>
      </c>
      <c r="F30" s="112">
        <v>14068</v>
      </c>
      <c r="G30" s="112">
        <v>7396</v>
      </c>
      <c r="H30" s="112">
        <v>10618</v>
      </c>
      <c r="I30" s="112">
        <v>7467</v>
      </c>
      <c r="J30" s="112">
        <v>3151</v>
      </c>
      <c r="K30" s="112">
        <v>27074</v>
      </c>
      <c r="L30" s="112">
        <v>19812</v>
      </c>
      <c r="M30" s="113">
        <v>7262</v>
      </c>
    </row>
    <row r="31" spans="1:13" x14ac:dyDescent="0.2">
      <c r="A31" s="93">
        <v>2008</v>
      </c>
      <c r="B31" s="112">
        <v>62675</v>
      </c>
      <c r="C31" s="112">
        <v>43715</v>
      </c>
      <c r="D31" s="112">
        <v>18960</v>
      </c>
      <c r="E31" s="112">
        <v>23472</v>
      </c>
      <c r="F31" s="112">
        <v>15412</v>
      </c>
      <c r="G31" s="112">
        <v>8060</v>
      </c>
      <c r="H31" s="112">
        <v>11111</v>
      </c>
      <c r="I31" s="112">
        <v>7713</v>
      </c>
      <c r="J31" s="112">
        <v>3398</v>
      </c>
      <c r="K31" s="112">
        <v>28092</v>
      </c>
      <c r="L31" s="112">
        <v>20590</v>
      </c>
      <c r="M31" s="113">
        <v>7502</v>
      </c>
    </row>
    <row r="32" spans="1:13" x14ac:dyDescent="0.2">
      <c r="A32" s="93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3"/>
    </row>
    <row r="33" spans="1:15" x14ac:dyDescent="0.2">
      <c r="A33" s="93" t="s">
        <v>27</v>
      </c>
      <c r="B33" s="112">
        <v>64126</v>
      </c>
      <c r="C33" s="112">
        <v>44762</v>
      </c>
      <c r="D33" s="112">
        <v>19364</v>
      </c>
      <c r="E33" s="112">
        <v>23468</v>
      </c>
      <c r="F33" s="112">
        <v>15249</v>
      </c>
      <c r="G33" s="112">
        <v>8219</v>
      </c>
      <c r="H33" s="112">
        <v>11716</v>
      </c>
      <c r="I33" s="112">
        <v>8198</v>
      </c>
      <c r="J33" s="112">
        <v>3518</v>
      </c>
      <c r="K33" s="112">
        <v>28942</v>
      </c>
      <c r="L33" s="112">
        <v>21315</v>
      </c>
      <c r="M33" s="113">
        <v>7627</v>
      </c>
    </row>
    <row r="34" spans="1:15" x14ac:dyDescent="0.2">
      <c r="A34" s="93">
        <v>2010</v>
      </c>
      <c r="B34" s="112">
        <v>63876</v>
      </c>
      <c r="C34" s="112">
        <v>44774</v>
      </c>
      <c r="D34" s="112">
        <v>19102</v>
      </c>
      <c r="E34" s="112">
        <v>22939</v>
      </c>
      <c r="F34" s="112">
        <v>14854</v>
      </c>
      <c r="G34" s="112">
        <v>8085</v>
      </c>
      <c r="H34" s="112">
        <v>11854</v>
      </c>
      <c r="I34" s="112">
        <v>8277</v>
      </c>
      <c r="J34" s="112">
        <v>3577</v>
      </c>
      <c r="K34" s="112">
        <v>29083</v>
      </c>
      <c r="L34" s="112">
        <v>21643</v>
      </c>
      <c r="M34" s="113">
        <v>7440</v>
      </c>
    </row>
    <row r="35" spans="1:15" x14ac:dyDescent="0.2">
      <c r="A35" s="93">
        <v>2011</v>
      </c>
      <c r="B35" s="112">
        <v>64717</v>
      </c>
      <c r="C35" s="112">
        <v>45578</v>
      </c>
      <c r="D35" s="112">
        <v>19139</v>
      </c>
      <c r="E35" s="112">
        <v>23317</v>
      </c>
      <c r="F35" s="115">
        <v>15332</v>
      </c>
      <c r="G35" s="115">
        <v>7985</v>
      </c>
      <c r="H35" s="112">
        <v>12106</v>
      </c>
      <c r="I35" s="115">
        <v>8434</v>
      </c>
      <c r="J35" s="115">
        <v>3672</v>
      </c>
      <c r="K35" s="112">
        <v>29294</v>
      </c>
      <c r="L35" s="115">
        <v>21812</v>
      </c>
      <c r="M35" s="122">
        <v>7482</v>
      </c>
    </row>
    <row r="36" spans="1:15" x14ac:dyDescent="0.2">
      <c r="A36" s="93">
        <v>2012</v>
      </c>
      <c r="B36" s="112">
        <v>66085</v>
      </c>
      <c r="C36" s="112">
        <v>46747</v>
      </c>
      <c r="D36" s="112">
        <v>19338</v>
      </c>
      <c r="E36" s="112">
        <v>24730</v>
      </c>
      <c r="F36" s="115">
        <v>16460</v>
      </c>
      <c r="G36" s="115">
        <v>8270</v>
      </c>
      <c r="H36" s="112">
        <v>12079</v>
      </c>
      <c r="I36" s="115">
        <v>8386</v>
      </c>
      <c r="J36" s="115">
        <v>3693</v>
      </c>
      <c r="K36" s="112">
        <v>29276</v>
      </c>
      <c r="L36" s="115">
        <v>21901</v>
      </c>
      <c r="M36" s="122">
        <v>7375</v>
      </c>
    </row>
    <row r="37" spans="1:15" x14ac:dyDescent="0.2">
      <c r="A37" s="93">
        <v>2013</v>
      </c>
      <c r="B37" s="112">
        <v>68204</v>
      </c>
      <c r="C37" s="112">
        <v>47795</v>
      </c>
      <c r="D37" s="112">
        <v>20409</v>
      </c>
      <c r="E37" s="112">
        <v>25324</v>
      </c>
      <c r="F37" s="115">
        <v>16667</v>
      </c>
      <c r="G37" s="115">
        <v>8657</v>
      </c>
      <c r="H37" s="112">
        <v>12297</v>
      </c>
      <c r="I37" s="115">
        <v>8540</v>
      </c>
      <c r="J37" s="115">
        <v>3757</v>
      </c>
      <c r="K37" s="112">
        <v>30583</v>
      </c>
      <c r="L37" s="115">
        <v>22588</v>
      </c>
      <c r="M37" s="122">
        <v>7995</v>
      </c>
    </row>
    <row r="38" spans="1:15" x14ac:dyDescent="0.2">
      <c r="A38" s="93"/>
      <c r="B38" s="112"/>
      <c r="C38" s="112"/>
      <c r="D38" s="112"/>
      <c r="E38" s="112"/>
      <c r="F38" s="115"/>
      <c r="G38" s="115"/>
      <c r="H38" s="112"/>
      <c r="I38" s="115"/>
      <c r="J38" s="115"/>
      <c r="K38" s="112"/>
      <c r="L38" s="115"/>
      <c r="M38" s="122"/>
    </row>
    <row r="39" spans="1:15" x14ac:dyDescent="0.2">
      <c r="A39" s="93">
        <v>2014</v>
      </c>
      <c r="B39" s="112">
        <f>SUM(C39:D39)</f>
        <v>71947</v>
      </c>
      <c r="C39" s="112">
        <f t="shared" ref="C39:D41" si="0">SUM(F39,I39,L39)</f>
        <v>50024</v>
      </c>
      <c r="D39" s="112">
        <f t="shared" si="0"/>
        <v>21923</v>
      </c>
      <c r="E39" s="112">
        <v>28153</v>
      </c>
      <c r="F39" s="115">
        <v>18180</v>
      </c>
      <c r="G39" s="115">
        <v>9973</v>
      </c>
      <c r="H39" s="112">
        <v>12265</v>
      </c>
      <c r="I39" s="115">
        <v>8440</v>
      </c>
      <c r="J39" s="115">
        <v>3825</v>
      </c>
      <c r="K39" s="112">
        <f>SUM(L39:M39)</f>
        <v>31529</v>
      </c>
      <c r="L39" s="115">
        <v>23404</v>
      </c>
      <c r="M39" s="122">
        <v>8125</v>
      </c>
    </row>
    <row r="40" spans="1:15" x14ac:dyDescent="0.2">
      <c r="A40" s="93">
        <v>2015</v>
      </c>
      <c r="B40" s="112">
        <f>SUM(C40:D40)</f>
        <v>76557</v>
      </c>
      <c r="C40" s="112">
        <f t="shared" si="0"/>
        <v>52181</v>
      </c>
      <c r="D40" s="112">
        <f t="shared" si="0"/>
        <v>24376</v>
      </c>
      <c r="E40" s="115">
        <v>31068</v>
      </c>
      <c r="F40" s="115">
        <v>19236</v>
      </c>
      <c r="G40" s="115">
        <v>11832</v>
      </c>
      <c r="H40" s="112">
        <v>12323</v>
      </c>
      <c r="I40" s="115">
        <v>8341</v>
      </c>
      <c r="J40" s="115">
        <f>+H40-I40</f>
        <v>3982</v>
      </c>
      <c r="K40" s="112">
        <f t="shared" ref="K40" si="1">SUM(L40:M40)</f>
        <v>33166</v>
      </c>
      <c r="L40" s="112">
        <v>24604</v>
      </c>
      <c r="M40" s="122">
        <v>8562</v>
      </c>
    </row>
    <row r="41" spans="1:15" x14ac:dyDescent="0.2">
      <c r="A41" s="93">
        <v>2016</v>
      </c>
      <c r="B41" s="112">
        <f>SUM(C41:D41)</f>
        <v>80684.2</v>
      </c>
      <c r="C41" s="112">
        <f t="shared" si="0"/>
        <v>54600.800000000003</v>
      </c>
      <c r="D41" s="112">
        <f t="shared" si="0"/>
        <v>26083.399999999998</v>
      </c>
      <c r="E41" s="115">
        <v>33495.199999999997</v>
      </c>
      <c r="F41" s="115">
        <v>20728.8</v>
      </c>
      <c r="G41" s="115">
        <v>12766.399999999998</v>
      </c>
      <c r="H41" s="112">
        <v>12241</v>
      </c>
      <c r="I41" s="115">
        <v>8334</v>
      </c>
      <c r="J41" s="115">
        <v>3907</v>
      </c>
      <c r="K41" s="112">
        <v>34948</v>
      </c>
      <c r="L41" s="112">
        <v>25538</v>
      </c>
      <c r="M41" s="122">
        <v>9410</v>
      </c>
    </row>
    <row r="42" spans="1:15" x14ac:dyDescent="0.2">
      <c r="A42" s="93">
        <v>2017</v>
      </c>
      <c r="B42" s="112">
        <f>SUM(C42:D42)</f>
        <v>84975</v>
      </c>
      <c r="C42" s="112">
        <f t="shared" ref="C42" si="2">SUM(F42,I42,L42)</f>
        <v>57934</v>
      </c>
      <c r="D42" s="112">
        <f t="shared" ref="D42" si="3">SUM(G42,J42,M42)</f>
        <v>27041</v>
      </c>
      <c r="E42" s="115">
        <f>SUM(F42:G42)</f>
        <v>36087</v>
      </c>
      <c r="F42" s="115">
        <v>22451</v>
      </c>
      <c r="G42" s="115">
        <v>13636</v>
      </c>
      <c r="H42" s="112">
        <f>SUM(I42:J42)</f>
        <v>12582</v>
      </c>
      <c r="I42" s="115">
        <v>8390</v>
      </c>
      <c r="J42" s="115">
        <v>4192</v>
      </c>
      <c r="K42" s="112">
        <f>SUM(L42:M42)</f>
        <v>36306</v>
      </c>
      <c r="L42" s="112">
        <v>27093</v>
      </c>
      <c r="M42" s="122">
        <v>9213</v>
      </c>
    </row>
    <row r="43" spans="1:15" x14ac:dyDescent="0.2">
      <c r="A43" s="93">
        <v>2018</v>
      </c>
      <c r="B43" s="112">
        <f t="shared" ref="B43:B45" si="4">SUM(C43:D43)</f>
        <v>86610.3</v>
      </c>
      <c r="C43" s="112">
        <f t="shared" ref="C43:C45" si="5">SUM(F43,I43,L43)</f>
        <v>59629.3</v>
      </c>
      <c r="D43" s="112">
        <f t="shared" ref="D43:D45" si="6">SUM(G43,J43,M43)</f>
        <v>26981</v>
      </c>
      <c r="E43" s="115">
        <f t="shared" ref="E43:E45" si="7">SUM(F43:G43)</f>
        <v>36796.300000000003</v>
      </c>
      <c r="F43" s="115">
        <v>23135.3</v>
      </c>
      <c r="G43" s="115">
        <v>13661</v>
      </c>
      <c r="H43" s="112">
        <f t="shared" ref="H43:H45" si="8">SUM(I43:J43)</f>
        <v>12895</v>
      </c>
      <c r="I43" s="115">
        <v>8651</v>
      </c>
      <c r="J43" s="115">
        <v>4244</v>
      </c>
      <c r="K43" s="112">
        <f t="shared" ref="K43:K45" si="9">SUM(L43:M43)</f>
        <v>36919</v>
      </c>
      <c r="L43" s="112">
        <v>27843</v>
      </c>
      <c r="M43" s="122">
        <v>9076</v>
      </c>
    </row>
    <row r="44" spans="1:15" x14ac:dyDescent="0.2">
      <c r="A44" s="93"/>
      <c r="B44" s="112"/>
      <c r="C44" s="112"/>
      <c r="D44" s="112"/>
      <c r="E44" s="115"/>
      <c r="F44" s="115"/>
      <c r="G44" s="115"/>
      <c r="H44" s="112"/>
      <c r="I44" s="115"/>
      <c r="J44" s="115"/>
      <c r="K44" s="112"/>
      <c r="L44" s="112"/>
      <c r="M44" s="122"/>
    </row>
    <row r="45" spans="1:15" x14ac:dyDescent="0.2">
      <c r="A45" s="93">
        <v>2019</v>
      </c>
      <c r="B45" s="112">
        <f t="shared" si="4"/>
        <v>89864</v>
      </c>
      <c r="C45" s="112">
        <f t="shared" si="5"/>
        <v>61657</v>
      </c>
      <c r="D45" s="112">
        <f t="shared" si="6"/>
        <v>28207</v>
      </c>
      <c r="E45" s="115">
        <f t="shared" si="7"/>
        <v>38848</v>
      </c>
      <c r="F45" s="115">
        <v>24166</v>
      </c>
      <c r="G45" s="115">
        <v>14682</v>
      </c>
      <c r="H45" s="112">
        <f t="shared" si="8"/>
        <v>13061</v>
      </c>
      <c r="I45" s="115">
        <v>8670</v>
      </c>
      <c r="J45" s="115">
        <v>4391</v>
      </c>
      <c r="K45" s="112">
        <f t="shared" si="9"/>
        <v>37955</v>
      </c>
      <c r="L45" s="112">
        <v>28821</v>
      </c>
      <c r="M45" s="122">
        <v>9134</v>
      </c>
    </row>
    <row r="46" spans="1:15" x14ac:dyDescent="0.2">
      <c r="A46" s="93">
        <v>2020</v>
      </c>
      <c r="B46" s="112">
        <v>91341</v>
      </c>
      <c r="C46" s="112">
        <v>63388</v>
      </c>
      <c r="D46" s="112">
        <v>27953</v>
      </c>
      <c r="E46" s="115">
        <v>38604</v>
      </c>
      <c r="F46" s="115">
        <v>24910</v>
      </c>
      <c r="G46" s="115">
        <v>13694</v>
      </c>
      <c r="H46" s="112">
        <v>13576</v>
      </c>
      <c r="I46" s="115">
        <v>8870</v>
      </c>
      <c r="J46" s="115">
        <v>4706</v>
      </c>
      <c r="K46" s="112">
        <v>39161</v>
      </c>
      <c r="L46" s="112">
        <v>29608</v>
      </c>
      <c r="M46" s="122">
        <v>9553</v>
      </c>
      <c r="O46" s="30"/>
    </row>
    <row r="47" spans="1:15" x14ac:dyDescent="0.2">
      <c r="A47" s="93">
        <v>2021</v>
      </c>
      <c r="B47" s="161">
        <v>94241</v>
      </c>
      <c r="C47" s="161">
        <v>66898</v>
      </c>
      <c r="D47" s="161">
        <v>27343</v>
      </c>
      <c r="E47" s="161">
        <v>39582</v>
      </c>
      <c r="F47" s="161">
        <v>27122</v>
      </c>
      <c r="G47" s="161">
        <v>12460</v>
      </c>
      <c r="H47" s="161">
        <v>14020</v>
      </c>
      <c r="I47" s="161">
        <v>9061</v>
      </c>
      <c r="J47" s="161">
        <v>4959</v>
      </c>
      <c r="K47" s="161">
        <v>40639</v>
      </c>
      <c r="L47" s="161">
        <v>30715</v>
      </c>
      <c r="M47" s="220">
        <v>9924</v>
      </c>
      <c r="O47" s="30"/>
    </row>
    <row r="48" spans="1:15" x14ac:dyDescent="0.2">
      <c r="A48" s="94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</row>
    <row r="49" spans="1:25" x14ac:dyDescent="0.2">
      <c r="A49" s="230" t="s">
        <v>150</v>
      </c>
    </row>
    <row r="50" spans="1:25" x14ac:dyDescent="0.2">
      <c r="A50" s="233" t="s">
        <v>145</v>
      </c>
    </row>
    <row r="51" spans="1:25" ht="25.5" customHeight="1" x14ac:dyDescent="0.2">
      <c r="A51" s="246" t="s">
        <v>146</v>
      </c>
      <c r="B51" s="255"/>
      <c r="C51" s="255"/>
      <c r="D51" s="255"/>
      <c r="E51" s="255"/>
      <c r="F51" s="255"/>
      <c r="G51" s="255"/>
      <c r="H51" s="255"/>
      <c r="I51" s="255"/>
      <c r="J51" s="255"/>
      <c r="K51" s="255"/>
      <c r="L51" s="255"/>
      <c r="M51" s="255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</row>
    <row r="52" spans="1:25" s="4" customFormat="1" x14ac:dyDescent="0.2">
      <c r="A52" s="213" t="s">
        <v>29</v>
      </c>
      <c r="B52" s="214"/>
      <c r="C52" s="215"/>
      <c r="D52" s="159"/>
      <c r="E52" s="159"/>
      <c r="F52" s="159"/>
      <c r="G52" s="159"/>
      <c r="H52" s="159"/>
      <c r="I52" s="159"/>
      <c r="J52" s="159"/>
      <c r="K52" s="159"/>
      <c r="L52" s="159"/>
      <c r="M52" s="159"/>
    </row>
  </sheetData>
  <mergeCells count="6">
    <mergeCell ref="A51:M51"/>
    <mergeCell ref="B5:D5"/>
    <mergeCell ref="E5:G5"/>
    <mergeCell ref="H5:J5"/>
    <mergeCell ref="K5:M5"/>
    <mergeCell ref="A5:A8"/>
  </mergeCells>
  <phoneticPr fontId="0" type="noConversion"/>
  <pageMargins left="0.27559055118110237" right="0.15748031496062992" top="0.98425196850393704" bottom="0.98425196850393704" header="0.51181102362204722" footer="0.51181102362204722"/>
  <pageSetup paperSize="9" scale="64" orientation="landscape" verticalDpi="0" r:id="rId1"/>
  <headerFooter alignWithMargins="0"/>
  <ignoredErrors>
    <ignoredError sqref="A23:A25 A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  <pageSetUpPr fitToPage="1"/>
  </sheetPr>
  <dimension ref="A1:AB55"/>
  <sheetViews>
    <sheetView showGridLines="0" zoomScale="90" zoomScaleNormal="90" workbookViewId="0">
      <selection activeCell="A47" sqref="A47"/>
    </sheetView>
  </sheetViews>
  <sheetFormatPr baseColWidth="10" defaultColWidth="11.42578125" defaultRowHeight="12.75" x14ac:dyDescent="0.2"/>
  <cols>
    <col min="1" max="13" width="10.85546875" style="14" customWidth="1"/>
    <col min="14" max="16384" width="11.42578125" style="14"/>
  </cols>
  <sheetData>
    <row r="1" spans="1:28" x14ac:dyDescent="0.2">
      <c r="A1" s="231" t="s">
        <v>144</v>
      </c>
      <c r="B1" s="152"/>
      <c r="C1" s="152"/>
      <c r="D1"/>
    </row>
    <row r="2" spans="1:28" ht="18" x14ac:dyDescent="0.25">
      <c r="A2" s="1" t="s">
        <v>134</v>
      </c>
      <c r="D2"/>
    </row>
    <row r="3" spans="1:28" ht="15.75" x14ac:dyDescent="0.25">
      <c r="A3" s="3" t="s">
        <v>135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">
      <c r="C4" s="123"/>
      <c r="F4" s="123"/>
      <c r="I4" s="123"/>
      <c r="L4" s="123"/>
    </row>
    <row r="5" spans="1:28" ht="16.5" x14ac:dyDescent="0.2">
      <c r="A5" s="120"/>
      <c r="B5" s="119"/>
      <c r="C5" s="75" t="s">
        <v>18</v>
      </c>
      <c r="D5" s="121"/>
      <c r="E5" s="119"/>
      <c r="F5" s="75" t="s">
        <v>128</v>
      </c>
      <c r="G5" s="121"/>
      <c r="H5" s="119"/>
      <c r="I5" s="75" t="s">
        <v>20</v>
      </c>
      <c r="J5" s="121"/>
      <c r="K5" s="124"/>
      <c r="L5" s="125" t="s">
        <v>21</v>
      </c>
      <c r="M5" s="45"/>
    </row>
    <row r="6" spans="1:28" ht="14.25" x14ac:dyDescent="0.2">
      <c r="A6" s="126"/>
      <c r="B6" s="90" t="s">
        <v>18</v>
      </c>
      <c r="C6" s="75" t="s">
        <v>136</v>
      </c>
      <c r="D6" s="76"/>
      <c r="E6" s="90" t="s">
        <v>18</v>
      </c>
      <c r="F6" s="75" t="s">
        <v>136</v>
      </c>
      <c r="G6" s="76"/>
      <c r="H6" s="90" t="s">
        <v>18</v>
      </c>
      <c r="I6" s="75" t="s">
        <v>136</v>
      </c>
      <c r="J6" s="76"/>
      <c r="K6" s="90" t="s">
        <v>18</v>
      </c>
      <c r="L6" s="75" t="s">
        <v>136</v>
      </c>
      <c r="M6" s="75"/>
    </row>
    <row r="7" spans="1:28" ht="14.25" x14ac:dyDescent="0.2">
      <c r="A7" s="69" t="s">
        <v>17</v>
      </c>
      <c r="B7" s="70"/>
      <c r="C7" s="70" t="s">
        <v>137</v>
      </c>
      <c r="D7" s="70" t="s">
        <v>118</v>
      </c>
      <c r="E7" s="70"/>
      <c r="F7" s="70" t="s">
        <v>137</v>
      </c>
      <c r="G7" s="70" t="s">
        <v>118</v>
      </c>
      <c r="H7" s="70"/>
      <c r="I7" s="70" t="s">
        <v>137</v>
      </c>
      <c r="J7" s="70" t="s">
        <v>118</v>
      </c>
      <c r="K7" s="70"/>
      <c r="L7" s="70" t="s">
        <v>137</v>
      </c>
      <c r="M7" s="71" t="s">
        <v>118</v>
      </c>
    </row>
    <row r="8" spans="1:28" x14ac:dyDescent="0.2">
      <c r="A8" s="59">
        <v>1974</v>
      </c>
      <c r="B8" s="127">
        <v>9756</v>
      </c>
      <c r="C8" s="128" t="s">
        <v>46</v>
      </c>
      <c r="D8" s="128" t="s">
        <v>46</v>
      </c>
      <c r="E8" s="127">
        <v>1419</v>
      </c>
      <c r="F8" s="128" t="s">
        <v>46</v>
      </c>
      <c r="G8" s="128" t="s">
        <v>46</v>
      </c>
      <c r="H8" s="127">
        <v>3286</v>
      </c>
      <c r="I8" s="127">
        <v>306</v>
      </c>
      <c r="J8" s="127">
        <v>9</v>
      </c>
      <c r="K8" s="127">
        <v>5051</v>
      </c>
      <c r="L8" s="127">
        <v>606</v>
      </c>
      <c r="M8" s="129">
        <v>12</v>
      </c>
    </row>
    <row r="9" spans="1:28" x14ac:dyDescent="0.2">
      <c r="A9" s="59">
        <v>1977</v>
      </c>
      <c r="B9" s="127">
        <v>10818</v>
      </c>
      <c r="C9" s="128" t="s">
        <v>46</v>
      </c>
      <c r="D9" s="128" t="s">
        <v>46</v>
      </c>
      <c r="E9" s="127">
        <v>1688</v>
      </c>
      <c r="F9" s="128" t="s">
        <v>46</v>
      </c>
      <c r="G9" s="128" t="s">
        <v>46</v>
      </c>
      <c r="H9" s="127">
        <v>3517</v>
      </c>
      <c r="I9" s="127">
        <v>334</v>
      </c>
      <c r="J9" s="127">
        <v>9</v>
      </c>
      <c r="K9" s="127">
        <v>5613</v>
      </c>
      <c r="L9" s="127">
        <v>775</v>
      </c>
      <c r="M9" s="129">
        <v>14</v>
      </c>
    </row>
    <row r="10" spans="1:28" x14ac:dyDescent="0.2">
      <c r="A10" s="59">
        <v>1979</v>
      </c>
      <c r="B10" s="127">
        <v>11851</v>
      </c>
      <c r="C10" s="128" t="s">
        <v>46</v>
      </c>
      <c r="D10" s="128" t="s">
        <v>46</v>
      </c>
      <c r="E10" s="127">
        <v>2017</v>
      </c>
      <c r="F10" s="128" t="s">
        <v>46</v>
      </c>
      <c r="G10" s="128" t="s">
        <v>46</v>
      </c>
      <c r="H10" s="127">
        <v>3982</v>
      </c>
      <c r="I10" s="127">
        <v>375</v>
      </c>
      <c r="J10" s="127">
        <v>9</v>
      </c>
      <c r="K10" s="127">
        <v>5852</v>
      </c>
      <c r="L10" s="127">
        <v>841</v>
      </c>
      <c r="M10" s="129">
        <v>14</v>
      </c>
    </row>
    <row r="11" spans="1:28" x14ac:dyDescent="0.2">
      <c r="A11" s="59">
        <v>1981</v>
      </c>
      <c r="B11" s="127">
        <v>12939</v>
      </c>
      <c r="C11" s="128" t="s">
        <v>46</v>
      </c>
      <c r="D11" s="128" t="s">
        <v>46</v>
      </c>
      <c r="E11" s="127">
        <v>2316</v>
      </c>
      <c r="F11" s="128" t="s">
        <v>46</v>
      </c>
      <c r="G11" s="128" t="s">
        <v>46</v>
      </c>
      <c r="H11" s="127">
        <v>4376</v>
      </c>
      <c r="I11" s="127">
        <v>511</v>
      </c>
      <c r="J11" s="127">
        <v>12</v>
      </c>
      <c r="K11" s="127">
        <v>6247</v>
      </c>
      <c r="L11" s="127">
        <v>955</v>
      </c>
      <c r="M11" s="129">
        <v>15</v>
      </c>
    </row>
    <row r="12" spans="1:28" x14ac:dyDescent="0.2">
      <c r="A12" s="59">
        <v>1983</v>
      </c>
      <c r="B12" s="127">
        <v>14002</v>
      </c>
      <c r="C12" s="128" t="s">
        <v>46</v>
      </c>
      <c r="D12" s="128" t="s">
        <v>46</v>
      </c>
      <c r="E12" s="127">
        <v>2909</v>
      </c>
      <c r="F12" s="128" t="s">
        <v>46</v>
      </c>
      <c r="G12" s="128" t="s">
        <v>46</v>
      </c>
      <c r="H12" s="127">
        <v>4663</v>
      </c>
      <c r="I12" s="127">
        <v>504</v>
      </c>
      <c r="J12" s="127">
        <v>11</v>
      </c>
      <c r="K12" s="127">
        <v>6430</v>
      </c>
      <c r="L12" s="127">
        <v>1032</v>
      </c>
      <c r="M12" s="129">
        <v>16</v>
      </c>
    </row>
    <row r="13" spans="1:28" x14ac:dyDescent="0.2">
      <c r="A13" s="59"/>
      <c r="B13" s="127"/>
      <c r="C13" s="128"/>
      <c r="D13" s="128"/>
      <c r="E13" s="127"/>
      <c r="F13" s="128"/>
      <c r="G13" s="128"/>
      <c r="H13" s="127"/>
      <c r="I13" s="127"/>
      <c r="J13" s="127"/>
      <c r="K13" s="127"/>
      <c r="L13" s="127"/>
      <c r="M13" s="129"/>
    </row>
    <row r="14" spans="1:28" x14ac:dyDescent="0.2">
      <c r="A14" s="59">
        <v>1985</v>
      </c>
      <c r="B14" s="127">
        <v>15923</v>
      </c>
      <c r="C14" s="128" t="s">
        <v>46</v>
      </c>
      <c r="D14" s="128" t="s">
        <v>46</v>
      </c>
      <c r="E14" s="127">
        <v>4475</v>
      </c>
      <c r="F14" s="128" t="s">
        <v>46</v>
      </c>
      <c r="G14" s="128" t="s">
        <v>46</v>
      </c>
      <c r="H14" s="127">
        <v>4792</v>
      </c>
      <c r="I14" s="127">
        <v>638</v>
      </c>
      <c r="J14" s="127">
        <v>13</v>
      </c>
      <c r="K14" s="127">
        <v>6656</v>
      </c>
      <c r="L14" s="127">
        <v>1178</v>
      </c>
      <c r="M14" s="129">
        <v>18</v>
      </c>
    </row>
    <row r="15" spans="1:28" x14ac:dyDescent="0.2">
      <c r="A15" s="59">
        <v>1987</v>
      </c>
      <c r="B15" s="127">
        <v>18128</v>
      </c>
      <c r="C15" s="128" t="s">
        <v>46</v>
      </c>
      <c r="D15" s="128" t="s">
        <v>46</v>
      </c>
      <c r="E15" s="127">
        <v>5897</v>
      </c>
      <c r="F15" s="128" t="s">
        <v>46</v>
      </c>
      <c r="G15" s="128" t="s">
        <v>46</v>
      </c>
      <c r="H15" s="127">
        <v>5343</v>
      </c>
      <c r="I15" s="127">
        <v>843</v>
      </c>
      <c r="J15" s="127">
        <v>16</v>
      </c>
      <c r="K15" s="127">
        <v>6888</v>
      </c>
      <c r="L15" s="127">
        <v>1336</v>
      </c>
      <c r="M15" s="129">
        <v>19</v>
      </c>
    </row>
    <row r="16" spans="1:28" x14ac:dyDescent="0.2">
      <c r="A16" s="59">
        <v>1989</v>
      </c>
      <c r="B16" s="127">
        <v>19515</v>
      </c>
      <c r="C16" s="127">
        <v>3599</v>
      </c>
      <c r="D16" s="127">
        <v>18</v>
      </c>
      <c r="E16" s="127">
        <v>5861</v>
      </c>
      <c r="F16" s="127">
        <v>741</v>
      </c>
      <c r="G16" s="127">
        <v>13</v>
      </c>
      <c r="H16" s="127">
        <v>5882</v>
      </c>
      <c r="I16" s="127">
        <v>1131</v>
      </c>
      <c r="J16" s="127">
        <v>19</v>
      </c>
      <c r="K16" s="127">
        <v>7772</v>
      </c>
      <c r="L16" s="127">
        <v>1727</v>
      </c>
      <c r="M16" s="129">
        <v>22</v>
      </c>
    </row>
    <row r="17" spans="1:13" x14ac:dyDescent="0.2">
      <c r="A17" s="59">
        <v>1991</v>
      </c>
      <c r="B17" s="127">
        <v>20118</v>
      </c>
      <c r="C17" s="127">
        <v>4020</v>
      </c>
      <c r="D17" s="127">
        <v>20</v>
      </c>
      <c r="E17" s="127">
        <v>5671</v>
      </c>
      <c r="F17" s="127">
        <v>780</v>
      </c>
      <c r="G17" s="127">
        <v>14</v>
      </c>
      <c r="H17" s="127">
        <v>5909</v>
      </c>
      <c r="I17" s="127">
        <v>1204</v>
      </c>
      <c r="J17" s="127">
        <v>20</v>
      </c>
      <c r="K17" s="127">
        <v>8538</v>
      </c>
      <c r="L17" s="127">
        <v>2036</v>
      </c>
      <c r="M17" s="129">
        <v>24</v>
      </c>
    </row>
    <row r="18" spans="1:13" x14ac:dyDescent="0.2">
      <c r="A18" s="59">
        <v>1993</v>
      </c>
      <c r="B18" s="127">
        <v>21879</v>
      </c>
      <c r="C18" s="127">
        <v>4837</v>
      </c>
      <c r="D18" s="127">
        <v>22</v>
      </c>
      <c r="E18" s="127">
        <v>6192</v>
      </c>
      <c r="F18" s="127">
        <v>966</v>
      </c>
      <c r="G18" s="127">
        <v>16</v>
      </c>
      <c r="H18" s="127">
        <v>6339</v>
      </c>
      <c r="I18" s="127">
        <v>1500</v>
      </c>
      <c r="J18" s="127">
        <v>24</v>
      </c>
      <c r="K18" s="127">
        <v>9348</v>
      </c>
      <c r="L18" s="127">
        <v>2371</v>
      </c>
      <c r="M18" s="129">
        <v>25</v>
      </c>
    </row>
    <row r="19" spans="1:13" x14ac:dyDescent="0.2">
      <c r="A19" s="59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9"/>
    </row>
    <row r="20" spans="1:13" ht="14.25" x14ac:dyDescent="0.2">
      <c r="A20" s="60" t="s">
        <v>32</v>
      </c>
      <c r="B20" s="127">
        <v>26712</v>
      </c>
      <c r="C20" s="127">
        <v>6454</v>
      </c>
      <c r="D20" s="127">
        <v>23</v>
      </c>
      <c r="E20" s="127">
        <v>8012</v>
      </c>
      <c r="F20" s="127">
        <v>1209</v>
      </c>
      <c r="G20" s="127">
        <v>15</v>
      </c>
      <c r="H20" s="127">
        <v>6048</v>
      </c>
      <c r="I20" s="127">
        <v>1551</v>
      </c>
      <c r="J20" s="127">
        <v>26</v>
      </c>
      <c r="K20" s="127">
        <v>12652</v>
      </c>
      <c r="L20" s="127">
        <v>3694</v>
      </c>
      <c r="M20" s="129">
        <v>29</v>
      </c>
    </row>
    <row r="21" spans="1:13" x14ac:dyDescent="0.2">
      <c r="A21" s="59">
        <v>1997</v>
      </c>
      <c r="B21" s="127">
        <v>30280</v>
      </c>
      <c r="C21" s="127">
        <v>7907</v>
      </c>
      <c r="D21" s="127">
        <v>26</v>
      </c>
      <c r="E21" s="127">
        <v>10377</v>
      </c>
      <c r="F21" s="127">
        <v>1815</v>
      </c>
      <c r="G21" s="127">
        <v>18</v>
      </c>
      <c r="H21" s="127">
        <v>6118</v>
      </c>
      <c r="I21" s="127">
        <v>1730</v>
      </c>
      <c r="J21" s="127">
        <v>28</v>
      </c>
      <c r="K21" s="127">
        <v>13785</v>
      </c>
      <c r="L21" s="127">
        <v>4362</v>
      </c>
      <c r="M21" s="129">
        <v>32</v>
      </c>
    </row>
    <row r="22" spans="1:13" x14ac:dyDescent="0.2">
      <c r="A22" s="60" t="s">
        <v>26</v>
      </c>
      <c r="B22" s="127">
        <v>30994</v>
      </c>
      <c r="C22" s="127">
        <v>8629</v>
      </c>
      <c r="D22" s="127">
        <v>28</v>
      </c>
      <c r="E22" s="127">
        <v>10710</v>
      </c>
      <c r="F22" s="127">
        <v>2063</v>
      </c>
      <c r="G22" s="127">
        <v>19</v>
      </c>
      <c r="H22" s="127">
        <v>5920</v>
      </c>
      <c r="I22" s="127">
        <v>1727</v>
      </c>
      <c r="J22" s="127">
        <v>29</v>
      </c>
      <c r="K22" s="127">
        <v>14364</v>
      </c>
      <c r="L22" s="127">
        <v>4839</v>
      </c>
      <c r="M22" s="129">
        <v>34</v>
      </c>
    </row>
    <row r="23" spans="1:13" x14ac:dyDescent="0.2">
      <c r="A23" s="60">
        <v>2001</v>
      </c>
      <c r="B23" s="127">
        <v>34549</v>
      </c>
      <c r="C23" s="127">
        <v>9904</v>
      </c>
      <c r="D23" s="127">
        <v>28.666531592810212</v>
      </c>
      <c r="E23" s="127">
        <v>13308</v>
      </c>
      <c r="F23" s="127">
        <v>2574</v>
      </c>
      <c r="G23" s="127">
        <v>19.341749323715057</v>
      </c>
      <c r="H23" s="127">
        <v>6077</v>
      </c>
      <c r="I23" s="127">
        <v>1912</v>
      </c>
      <c r="J23" s="127">
        <v>31</v>
      </c>
      <c r="K23" s="127">
        <v>15164</v>
      </c>
      <c r="L23" s="127">
        <v>5418</v>
      </c>
      <c r="M23" s="129">
        <v>36</v>
      </c>
    </row>
    <row r="24" spans="1:13" x14ac:dyDescent="0.2">
      <c r="A24" s="60">
        <v>2003</v>
      </c>
      <c r="B24" s="127">
        <v>35307</v>
      </c>
      <c r="C24" s="127">
        <v>10350</v>
      </c>
      <c r="D24" s="127">
        <v>29.314300280397653</v>
      </c>
      <c r="E24" s="127">
        <v>12741</v>
      </c>
      <c r="F24" s="127">
        <v>2202</v>
      </c>
      <c r="G24" s="127">
        <v>17.282787850247232</v>
      </c>
      <c r="H24" s="127">
        <v>6350</v>
      </c>
      <c r="I24" s="127">
        <v>2049</v>
      </c>
      <c r="J24" s="127">
        <v>32</v>
      </c>
      <c r="K24" s="127">
        <v>16216</v>
      </c>
      <c r="L24" s="127">
        <v>6099</v>
      </c>
      <c r="M24" s="129">
        <v>38</v>
      </c>
    </row>
    <row r="25" spans="1:13" x14ac:dyDescent="0.2">
      <c r="A25" s="82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9"/>
    </row>
    <row r="26" spans="1:13" x14ac:dyDescent="0.2">
      <c r="A26" s="49">
        <v>2005</v>
      </c>
      <c r="B26" s="130">
        <v>36570</v>
      </c>
      <c r="C26" s="130">
        <v>11570</v>
      </c>
      <c r="D26" s="127">
        <v>31.637954607601859</v>
      </c>
      <c r="E26" s="127">
        <v>11999</v>
      </c>
      <c r="F26" s="127">
        <v>2242</v>
      </c>
      <c r="G26" s="127">
        <v>18.68489040753396</v>
      </c>
      <c r="H26" s="127">
        <v>6484</v>
      </c>
      <c r="I26" s="127">
        <v>2207</v>
      </c>
      <c r="J26" s="127">
        <v>34.03763109191857</v>
      </c>
      <c r="K26" s="127">
        <v>18087</v>
      </c>
      <c r="L26" s="127">
        <v>7121</v>
      </c>
      <c r="M26" s="129">
        <v>39.370818820147072</v>
      </c>
    </row>
    <row r="27" spans="1:13" x14ac:dyDescent="0.2">
      <c r="A27" s="49">
        <v>2007</v>
      </c>
      <c r="B27" s="130">
        <v>41347</v>
      </c>
      <c r="C27" s="130">
        <v>13867</v>
      </c>
      <c r="D27" s="127">
        <v>33.538104336469395</v>
      </c>
      <c r="E27" s="127">
        <v>14068</v>
      </c>
      <c r="F27" s="131">
        <v>2788</v>
      </c>
      <c r="G27" s="127">
        <v>19.818026727324426</v>
      </c>
      <c r="H27" s="127">
        <v>7467</v>
      </c>
      <c r="I27" s="131">
        <v>2730</v>
      </c>
      <c r="J27" s="127">
        <v>36.560867818400965</v>
      </c>
      <c r="K27" s="127">
        <v>19812</v>
      </c>
      <c r="L27" s="127">
        <v>8349</v>
      </c>
      <c r="M27" s="132">
        <v>42.1411265899455</v>
      </c>
    </row>
    <row r="28" spans="1:13" x14ac:dyDescent="0.2">
      <c r="A28" s="49">
        <v>2008</v>
      </c>
      <c r="B28" s="130">
        <v>43715</v>
      </c>
      <c r="C28" s="130">
        <v>14902</v>
      </c>
      <c r="D28" s="127">
        <v>34.088985474093562</v>
      </c>
      <c r="E28" s="127">
        <v>15412</v>
      </c>
      <c r="F28" s="131">
        <v>3100</v>
      </c>
      <c r="G28" s="127">
        <v>20.114196729820918</v>
      </c>
      <c r="H28" s="127">
        <v>7713</v>
      </c>
      <c r="I28" s="131">
        <v>2925</v>
      </c>
      <c r="J28" s="127">
        <v>38</v>
      </c>
      <c r="K28" s="127">
        <v>20590</v>
      </c>
      <c r="L28" s="127">
        <v>8877</v>
      </c>
      <c r="M28" s="132">
        <v>43</v>
      </c>
    </row>
    <row r="29" spans="1:13" x14ac:dyDescent="0.2">
      <c r="A29" s="82" t="s">
        <v>27</v>
      </c>
      <c r="B29" s="114">
        <v>44762</v>
      </c>
      <c r="C29" s="114">
        <v>15770</v>
      </c>
      <c r="D29" s="112">
        <v>35.230776104731696</v>
      </c>
      <c r="E29" s="112">
        <v>15249</v>
      </c>
      <c r="F29" s="112">
        <v>3191</v>
      </c>
      <c r="G29" s="112">
        <v>20.925962358187423</v>
      </c>
      <c r="H29" s="112">
        <v>8198</v>
      </c>
      <c r="I29" s="112">
        <v>3187</v>
      </c>
      <c r="J29" s="112">
        <v>38.87533544767016</v>
      </c>
      <c r="K29" s="112">
        <v>21315</v>
      </c>
      <c r="L29" s="112">
        <v>9392</v>
      </c>
      <c r="M29" s="116">
        <v>44.062866525920711</v>
      </c>
    </row>
    <row r="30" spans="1:13" x14ac:dyDescent="0.2">
      <c r="A30" s="82">
        <v>2010</v>
      </c>
      <c r="B30" s="114">
        <f>E30+H30+K30</f>
        <v>44774</v>
      </c>
      <c r="C30" s="114">
        <f>F30+I30+L30</f>
        <v>15998</v>
      </c>
      <c r="D30" s="115">
        <f>C30/B30*100</f>
        <v>35.730557913074549</v>
      </c>
      <c r="E30" s="115">
        <v>14854</v>
      </c>
      <c r="F30" s="115">
        <v>3121</v>
      </c>
      <c r="G30" s="115">
        <f>F30/E30*100</f>
        <v>21.011175440958667</v>
      </c>
      <c r="H30" s="112">
        <v>8277</v>
      </c>
      <c r="I30" s="112">
        <v>3270</v>
      </c>
      <c r="J30" s="112">
        <v>39.521681362483392</v>
      </c>
      <c r="K30" s="112">
        <v>21643</v>
      </c>
      <c r="L30" s="112">
        <v>9607</v>
      </c>
      <c r="M30" s="113">
        <v>44.377714127321447</v>
      </c>
    </row>
    <row r="31" spans="1:13" x14ac:dyDescent="0.2">
      <c r="A31" s="82"/>
      <c r="B31" s="114"/>
      <c r="C31" s="114"/>
      <c r="D31" s="115"/>
      <c r="E31" s="115"/>
      <c r="F31" s="115"/>
      <c r="G31" s="115"/>
      <c r="H31" s="112"/>
      <c r="I31" s="112"/>
      <c r="J31" s="112"/>
      <c r="K31" s="112"/>
      <c r="L31" s="112"/>
      <c r="M31" s="113"/>
    </row>
    <row r="32" spans="1:13" x14ac:dyDescent="0.2">
      <c r="A32" s="82">
        <v>2011</v>
      </c>
      <c r="B32" s="134">
        <f t="shared" ref="B32:C38" si="0">IFERROR(E32+H32+K32,"..")</f>
        <v>45578</v>
      </c>
      <c r="C32" s="134">
        <f t="shared" si="0"/>
        <v>16504</v>
      </c>
      <c r="D32" s="115">
        <f t="shared" ref="D32:D38" si="1">IFERROR(C32/B32*100,"..")</f>
        <v>36.21045241125104</v>
      </c>
      <c r="E32" s="115">
        <v>15332</v>
      </c>
      <c r="F32" s="115">
        <v>3304</v>
      </c>
      <c r="G32" s="115">
        <f t="shared" ref="G32:G38" si="2">IFERROR(F32/E32*100,"..")</f>
        <v>21.549699973910773</v>
      </c>
      <c r="H32" s="115">
        <v>8434</v>
      </c>
      <c r="I32" s="115">
        <v>3417</v>
      </c>
      <c r="J32" s="115">
        <f t="shared" ref="J32:J38" si="3">IFERROR(I32/H32*100,"..")</f>
        <v>40.514583827365428</v>
      </c>
      <c r="K32" s="112">
        <v>21812</v>
      </c>
      <c r="L32" s="112">
        <v>9783</v>
      </c>
      <c r="M32" s="113">
        <v>44.851457913075372</v>
      </c>
    </row>
    <row r="33" spans="1:17" x14ac:dyDescent="0.2">
      <c r="A33" s="82">
        <v>2012</v>
      </c>
      <c r="B33" s="134">
        <f t="shared" si="0"/>
        <v>46747</v>
      </c>
      <c r="C33" s="134" t="str">
        <f t="shared" si="0"/>
        <v>..</v>
      </c>
      <c r="D33" s="115" t="str">
        <f t="shared" si="1"/>
        <v>..</v>
      </c>
      <c r="E33" s="115">
        <v>16460</v>
      </c>
      <c r="F33" s="115" t="s">
        <v>46</v>
      </c>
      <c r="G33" s="115" t="str">
        <f t="shared" si="2"/>
        <v>..</v>
      </c>
      <c r="H33" s="115">
        <v>8386</v>
      </c>
      <c r="I33" s="115">
        <v>3438</v>
      </c>
      <c r="J33" s="115">
        <f t="shared" si="3"/>
        <v>40.996899594562365</v>
      </c>
      <c r="K33" s="112">
        <v>21901</v>
      </c>
      <c r="L33" s="112">
        <v>10010</v>
      </c>
      <c r="M33" s="113">
        <f>L33/K33*100</f>
        <v>45.705675539929686</v>
      </c>
    </row>
    <row r="34" spans="1:17" x14ac:dyDescent="0.2">
      <c r="A34" s="82">
        <v>2013</v>
      </c>
      <c r="B34" s="134">
        <f t="shared" si="0"/>
        <v>47795</v>
      </c>
      <c r="C34" s="134">
        <f t="shared" si="0"/>
        <v>17219</v>
      </c>
      <c r="D34" s="115">
        <f t="shared" si="1"/>
        <v>36.026781044042266</v>
      </c>
      <c r="E34" s="115">
        <f>+'A.3.10'!F37</f>
        <v>16667</v>
      </c>
      <c r="F34" s="115">
        <v>3148</v>
      </c>
      <c r="G34" s="115">
        <f t="shared" si="2"/>
        <v>18.887622247555051</v>
      </c>
      <c r="H34" s="115">
        <f>+'A.3.10'!I37</f>
        <v>8540</v>
      </c>
      <c r="I34" s="115">
        <v>3567</v>
      </c>
      <c r="J34" s="115">
        <f t="shared" si="3"/>
        <v>41.768149882903984</v>
      </c>
      <c r="K34" s="112">
        <f>+'A.3.10'!L37</f>
        <v>22588</v>
      </c>
      <c r="L34" s="112">
        <v>10504</v>
      </c>
      <c r="M34" s="113">
        <f>L34/K34*100</f>
        <v>46.502567735080575</v>
      </c>
    </row>
    <row r="35" spans="1:17" x14ac:dyDescent="0.2">
      <c r="A35" s="82">
        <v>2014</v>
      </c>
      <c r="B35" s="134">
        <f t="shared" si="0"/>
        <v>50024</v>
      </c>
      <c r="C35" s="134">
        <f t="shared" si="0"/>
        <v>18725</v>
      </c>
      <c r="D35" s="115">
        <f t="shared" si="1"/>
        <v>37.432032624340316</v>
      </c>
      <c r="E35" s="115">
        <v>18180</v>
      </c>
      <c r="F35" s="146">
        <v>4084</v>
      </c>
      <c r="G35" s="115">
        <f t="shared" si="2"/>
        <v>22.464246424642464</v>
      </c>
      <c r="H35" s="115">
        <v>8440</v>
      </c>
      <c r="I35" s="115">
        <v>3564</v>
      </c>
      <c r="J35" s="115">
        <f t="shared" si="3"/>
        <v>42.227488151658768</v>
      </c>
      <c r="K35" s="112">
        <v>23404</v>
      </c>
      <c r="L35" s="112">
        <v>11077</v>
      </c>
      <c r="M35" s="113">
        <f>L35/K35*100</f>
        <v>47.329516321996238</v>
      </c>
    </row>
    <row r="36" spans="1:17" x14ac:dyDescent="0.2">
      <c r="A36" s="93">
        <v>2015</v>
      </c>
      <c r="B36" s="134">
        <f t="shared" si="0"/>
        <v>52181</v>
      </c>
      <c r="C36" s="134">
        <f t="shared" si="0"/>
        <v>19507</v>
      </c>
      <c r="D36" s="115">
        <f t="shared" si="1"/>
        <v>37.383338763151336</v>
      </c>
      <c r="E36" s="115">
        <v>19236</v>
      </c>
      <c r="F36" s="151">
        <v>4217</v>
      </c>
      <c r="G36" s="115">
        <f t="shared" si="2"/>
        <v>21.922437097109587</v>
      </c>
      <c r="H36" s="115">
        <v>8341</v>
      </c>
      <c r="I36" s="115">
        <v>3581</v>
      </c>
      <c r="J36" s="115">
        <f t="shared" si="3"/>
        <v>42.932502098069776</v>
      </c>
      <c r="K36" s="112">
        <v>24604</v>
      </c>
      <c r="L36" s="112">
        <v>11709</v>
      </c>
      <c r="M36" s="113">
        <f>L36/K36*100</f>
        <v>47.589822793041783</v>
      </c>
    </row>
    <row r="37" spans="1:17" x14ac:dyDescent="0.2">
      <c r="A37" s="93"/>
      <c r="B37" s="134"/>
      <c r="C37" s="134"/>
      <c r="D37" s="115"/>
      <c r="E37" s="115"/>
      <c r="F37" s="151"/>
      <c r="G37" s="115"/>
      <c r="H37" s="115"/>
      <c r="I37" s="115"/>
      <c r="J37" s="115"/>
      <c r="K37" s="112"/>
      <c r="L37" s="112"/>
      <c r="M37" s="113"/>
    </row>
    <row r="38" spans="1:17" x14ac:dyDescent="0.2">
      <c r="A38" s="93">
        <v>2016</v>
      </c>
      <c r="B38" s="134">
        <f t="shared" si="0"/>
        <v>54601</v>
      </c>
      <c r="C38" s="134">
        <f t="shared" si="0"/>
        <v>20520</v>
      </c>
      <c r="D38" s="115">
        <f t="shared" si="1"/>
        <v>37.581729272357649</v>
      </c>
      <c r="E38" s="115">
        <v>20729</v>
      </c>
      <c r="F38" s="151">
        <v>4622</v>
      </c>
      <c r="G38" s="115">
        <f t="shared" si="2"/>
        <v>22.297264701625743</v>
      </c>
      <c r="H38" s="115">
        <v>8334</v>
      </c>
      <c r="I38" s="115">
        <v>3593</v>
      </c>
      <c r="J38" s="115">
        <f t="shared" si="3"/>
        <v>43.11255099592033</v>
      </c>
      <c r="K38" s="112">
        <v>25538</v>
      </c>
      <c r="L38" s="112">
        <v>12305</v>
      </c>
      <c r="M38" s="113">
        <f>L38/K38*100</f>
        <v>48.183099694572796</v>
      </c>
    </row>
    <row r="39" spans="1:17" x14ac:dyDescent="0.2">
      <c r="A39" s="93">
        <v>2017</v>
      </c>
      <c r="B39" s="134">
        <f t="shared" ref="B39:B41" si="4">IFERROR(E39+H39+K39,"..")</f>
        <v>57934</v>
      </c>
      <c r="C39" s="134">
        <f t="shared" ref="C39:C41" si="5">IFERROR(F39+I39+L39,"..")</f>
        <v>22052</v>
      </c>
      <c r="D39" s="115">
        <f t="shared" ref="D39:D44" si="6">IFERROR(C39/B39*100,"..")</f>
        <v>38.064003866468745</v>
      </c>
      <c r="E39" s="115">
        <v>22451</v>
      </c>
      <c r="F39" s="151">
        <v>5208</v>
      </c>
      <c r="G39" s="115">
        <f t="shared" ref="G39:G44" si="7">IFERROR(F39/E39*100,"..")</f>
        <v>23.197184980624471</v>
      </c>
      <c r="H39" s="115">
        <v>8390</v>
      </c>
      <c r="I39" s="115">
        <v>3655</v>
      </c>
      <c r="J39" s="115">
        <f t="shared" ref="J39:J44" si="8">IFERROR(I39/H39*100,"..")</f>
        <v>43.563766388557809</v>
      </c>
      <c r="K39" s="112">
        <v>27093</v>
      </c>
      <c r="L39" s="112">
        <v>13189</v>
      </c>
      <c r="M39" s="113">
        <f t="shared" ref="M39:M44" si="9">L39/K39*100</f>
        <v>48.680470970361348</v>
      </c>
    </row>
    <row r="40" spans="1:17" x14ac:dyDescent="0.2">
      <c r="A40" s="93">
        <v>2018</v>
      </c>
      <c r="B40" s="134">
        <f t="shared" si="4"/>
        <v>59629.3</v>
      </c>
      <c r="C40" s="134">
        <f t="shared" si="5"/>
        <v>23112</v>
      </c>
      <c r="D40" s="115">
        <f t="shared" si="6"/>
        <v>38.759468918803336</v>
      </c>
      <c r="E40" s="115">
        <v>23135.3</v>
      </c>
      <c r="F40" s="151">
        <v>5442</v>
      </c>
      <c r="G40" s="115">
        <f t="shared" si="7"/>
        <v>23.522495926138845</v>
      </c>
      <c r="H40" s="115">
        <v>8651</v>
      </c>
      <c r="I40" s="115">
        <v>3817</v>
      </c>
      <c r="J40" s="115">
        <f t="shared" si="8"/>
        <v>44.122066813085191</v>
      </c>
      <c r="K40" s="112">
        <v>27843</v>
      </c>
      <c r="L40" s="112">
        <v>13853</v>
      </c>
      <c r="M40" s="113">
        <f t="shared" si="9"/>
        <v>49.753977660453259</v>
      </c>
    </row>
    <row r="41" spans="1:17" x14ac:dyDescent="0.2">
      <c r="A41" s="93">
        <v>2019</v>
      </c>
      <c r="B41" s="134">
        <f t="shared" si="4"/>
        <v>61657</v>
      </c>
      <c r="C41" s="134">
        <f t="shared" si="5"/>
        <v>23794</v>
      </c>
      <c r="D41" s="115">
        <f t="shared" si="6"/>
        <v>38.5909142514232</v>
      </c>
      <c r="E41" s="115">
        <v>24166</v>
      </c>
      <c r="F41" s="151">
        <v>5445</v>
      </c>
      <c r="G41" s="115">
        <f t="shared" si="7"/>
        <v>22.531656045684016</v>
      </c>
      <c r="H41" s="115">
        <v>8670</v>
      </c>
      <c r="I41" s="115">
        <v>3871</v>
      </c>
      <c r="J41" s="115">
        <f t="shared" si="8"/>
        <v>44.648212226066896</v>
      </c>
      <c r="K41" s="112">
        <v>28821</v>
      </c>
      <c r="L41" s="112">
        <v>14478</v>
      </c>
      <c r="M41" s="113">
        <f t="shared" si="9"/>
        <v>50.234204226085147</v>
      </c>
    </row>
    <row r="42" spans="1:17" x14ac:dyDescent="0.2">
      <c r="A42" s="93">
        <v>2020</v>
      </c>
      <c r="B42" s="134">
        <v>63388</v>
      </c>
      <c r="C42" s="134">
        <v>24397</v>
      </c>
      <c r="D42" s="115">
        <f t="shared" si="6"/>
        <v>38.488357417807791</v>
      </c>
      <c r="E42" s="115">
        <v>24910</v>
      </c>
      <c r="F42" s="151">
        <v>5599</v>
      </c>
      <c r="G42" s="115">
        <f t="shared" si="7"/>
        <v>22.476916900843037</v>
      </c>
      <c r="H42" s="115">
        <v>8870</v>
      </c>
      <c r="I42" s="115">
        <v>4037</v>
      </c>
      <c r="J42" s="115">
        <f t="shared" si="8"/>
        <v>45.512965050732809</v>
      </c>
      <c r="K42" s="112">
        <v>29608</v>
      </c>
      <c r="L42" s="112">
        <v>14761</v>
      </c>
      <c r="M42" s="113">
        <f t="shared" si="9"/>
        <v>49.854768981356386</v>
      </c>
    </row>
    <row r="43" spans="1:17" x14ac:dyDescent="0.2">
      <c r="A43" s="93"/>
      <c r="B43" s="93"/>
      <c r="C43" s="93"/>
      <c r="D43" s="115"/>
      <c r="E43" s="93"/>
      <c r="F43" s="93"/>
      <c r="G43" s="115"/>
      <c r="H43" s="93"/>
      <c r="I43" s="93"/>
      <c r="J43" s="115"/>
      <c r="K43" s="112"/>
      <c r="L43" s="112"/>
      <c r="M43" s="113"/>
    </row>
    <row r="44" spans="1:17" x14ac:dyDescent="0.2">
      <c r="A44" s="93">
        <v>2021</v>
      </c>
      <c r="B44" s="221">
        <f>SUM(E44,H44,K44)</f>
        <v>66898</v>
      </c>
      <c r="C44" s="221">
        <f>SUM(F44,I44,L44)</f>
        <v>25787</v>
      </c>
      <c r="D44" s="115">
        <f t="shared" si="6"/>
        <v>38.546742802475407</v>
      </c>
      <c r="E44" s="221">
        <v>27122</v>
      </c>
      <c r="F44" s="221">
        <v>5903</v>
      </c>
      <c r="G44" s="115">
        <f t="shared" si="7"/>
        <v>21.764619128382861</v>
      </c>
      <c r="H44" s="131">
        <v>9061</v>
      </c>
      <c r="I44" s="207">
        <v>4147</v>
      </c>
      <c r="J44" s="115">
        <f t="shared" si="8"/>
        <v>45.767575322812057</v>
      </c>
      <c r="K44" s="112">
        <v>30715</v>
      </c>
      <c r="L44" s="112">
        <v>15737</v>
      </c>
      <c r="M44" s="113">
        <f t="shared" si="9"/>
        <v>51.235552661566011</v>
      </c>
    </row>
    <row r="45" spans="1:17" x14ac:dyDescent="0.2">
      <c r="A45" s="49"/>
      <c r="B45" s="113"/>
      <c r="C45" s="113"/>
      <c r="D45" s="122"/>
      <c r="E45" s="122"/>
      <c r="F45" s="122"/>
      <c r="G45" s="122"/>
      <c r="H45" s="113"/>
      <c r="I45" s="113"/>
      <c r="J45" s="113"/>
      <c r="K45" s="113"/>
      <c r="L45" s="113"/>
      <c r="M45" s="113"/>
    </row>
    <row r="46" spans="1:17" x14ac:dyDescent="0.2">
      <c r="A46" s="230" t="s">
        <v>147</v>
      </c>
      <c r="B46" s="113"/>
      <c r="C46" s="113"/>
      <c r="D46" s="122"/>
      <c r="E46" s="122"/>
      <c r="F46" s="122"/>
      <c r="G46" s="122"/>
      <c r="H46" s="113"/>
      <c r="I46" s="113"/>
      <c r="J46" s="113"/>
      <c r="K46" s="113"/>
      <c r="L46" s="113"/>
      <c r="M46" s="113"/>
      <c r="Q46"/>
    </row>
    <row r="47" spans="1:17" x14ac:dyDescent="0.2">
      <c r="A47" s="238" t="s">
        <v>148</v>
      </c>
      <c r="B47" s="113"/>
      <c r="C47" s="113"/>
      <c r="D47" s="122"/>
      <c r="E47" s="122"/>
      <c r="F47" s="122"/>
      <c r="G47" s="122"/>
      <c r="H47" s="113"/>
      <c r="I47" s="113"/>
      <c r="J47" s="113"/>
      <c r="K47" s="113"/>
      <c r="L47" s="113"/>
      <c r="M47" s="113"/>
      <c r="Q47"/>
    </row>
    <row r="48" spans="1:17" x14ac:dyDescent="0.2">
      <c r="A48" s="238" t="s">
        <v>149</v>
      </c>
      <c r="B48" s="113"/>
      <c r="C48" s="113"/>
      <c r="D48" s="122"/>
      <c r="E48" s="122"/>
      <c r="F48" s="122"/>
      <c r="G48" s="122"/>
      <c r="H48" s="113"/>
      <c r="I48" s="113"/>
      <c r="J48" s="113"/>
      <c r="K48" s="113"/>
      <c r="L48" s="113"/>
      <c r="M48" s="113"/>
      <c r="Q48"/>
    </row>
    <row r="49" spans="1:13" ht="12.75" customHeight="1" x14ac:dyDescent="0.2">
      <c r="A49" s="13" t="s">
        <v>138</v>
      </c>
    </row>
    <row r="50" spans="1:13" x14ac:dyDescent="0.2">
      <c r="A50" s="80" t="s">
        <v>139</v>
      </c>
    </row>
    <row r="51" spans="1:13" ht="12.75" customHeight="1" x14ac:dyDescent="0.2">
      <c r="A51" s="13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</row>
    <row r="52" spans="1:13" s="4" customFormat="1" x14ac:dyDescent="0.2">
      <c r="A52" s="213" t="s">
        <v>29</v>
      </c>
      <c r="B52" s="214"/>
      <c r="C52" s="215"/>
      <c r="D52" s="159"/>
      <c r="E52" s="159"/>
      <c r="F52" s="159"/>
      <c r="G52" s="159"/>
      <c r="H52" s="159"/>
      <c r="I52" s="159"/>
      <c r="J52" s="159"/>
      <c r="K52" s="159"/>
      <c r="L52" s="159"/>
      <c r="M52" s="159"/>
    </row>
    <row r="55" spans="1:13" x14ac:dyDescent="0.2">
      <c r="G55" s="14" t="s">
        <v>140</v>
      </c>
    </row>
  </sheetData>
  <phoneticPr fontId="0" type="noConversion"/>
  <pageMargins left="0.4" right="0.17" top="0.984251969" bottom="0.984251969" header="0.5" footer="0.5"/>
  <pageSetup paperSize="9" scale="68" orientation="landscape" verticalDpi="0" r:id="rId1"/>
  <headerFooter alignWithMargins="0"/>
  <ignoredErrors>
    <ignoredError sqref="A30 A21:A28 A20 A2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T58"/>
  <sheetViews>
    <sheetView showGridLines="0" zoomScale="80" zoomScaleNormal="80" workbookViewId="0">
      <selection activeCell="A52" sqref="A52"/>
    </sheetView>
  </sheetViews>
  <sheetFormatPr baseColWidth="10" defaultColWidth="8.7109375" defaultRowHeight="12.75" x14ac:dyDescent="0.2"/>
  <cols>
    <col min="1" max="1" width="8.7109375" style="14" customWidth="1"/>
    <col min="2" max="13" width="11.42578125" style="14" customWidth="1"/>
    <col min="14" max="14" width="11" style="14" bestFit="1" customWidth="1"/>
    <col min="15" max="16" width="8.7109375" style="14" customWidth="1"/>
    <col min="17" max="17" width="8.7109375" style="14" hidden="1" customWidth="1"/>
    <col min="18" max="18" width="8.7109375" style="14" customWidth="1"/>
    <col min="19" max="16384" width="8.7109375" style="14"/>
  </cols>
  <sheetData>
    <row r="1" spans="1:13" x14ac:dyDescent="0.2">
      <c r="A1" s="231" t="s">
        <v>144</v>
      </c>
      <c r="B1" s="152"/>
      <c r="C1" s="152"/>
      <c r="F1" s="141"/>
      <c r="G1" s="141"/>
      <c r="H1" s="137"/>
    </row>
    <row r="2" spans="1:13" ht="18" x14ac:dyDescent="0.25">
      <c r="A2" s="1" t="s">
        <v>141</v>
      </c>
    </row>
    <row r="3" spans="1:13" ht="15.75" x14ac:dyDescent="0.25">
      <c r="A3" s="3" t="s">
        <v>142</v>
      </c>
      <c r="B3" s="2"/>
    </row>
    <row r="4" spans="1:13" ht="12.75" customHeight="1" x14ac:dyDescent="0.2"/>
    <row r="5" spans="1:13" ht="16.5" x14ac:dyDescent="0.2">
      <c r="A5" s="62"/>
      <c r="B5" s="245" t="s">
        <v>18</v>
      </c>
      <c r="C5" s="245"/>
      <c r="D5" s="245"/>
      <c r="E5" s="245" t="s">
        <v>128</v>
      </c>
      <c r="F5" s="245"/>
      <c r="G5" s="245"/>
      <c r="H5" s="245" t="s">
        <v>20</v>
      </c>
      <c r="I5" s="245"/>
      <c r="J5" s="245"/>
      <c r="K5" s="245" t="s">
        <v>21</v>
      </c>
      <c r="L5" s="245"/>
      <c r="M5" s="240"/>
    </row>
    <row r="6" spans="1:13" ht="14.25" x14ac:dyDescent="0.2">
      <c r="A6" s="63"/>
      <c r="B6" s="85"/>
      <c r="C6" s="87" t="s">
        <v>129</v>
      </c>
      <c r="D6" s="84" t="s">
        <v>130</v>
      </c>
      <c r="E6" s="85"/>
      <c r="F6" s="87" t="s">
        <v>129</v>
      </c>
      <c r="G6" s="84" t="s">
        <v>130</v>
      </c>
      <c r="H6" s="85"/>
      <c r="I6" s="87" t="s">
        <v>129</v>
      </c>
      <c r="J6" s="84" t="s">
        <v>130</v>
      </c>
      <c r="K6" s="85"/>
      <c r="L6" s="87" t="s">
        <v>129</v>
      </c>
      <c r="M6" s="83" t="s">
        <v>130</v>
      </c>
    </row>
    <row r="7" spans="1:13" ht="14.25" x14ac:dyDescent="0.2">
      <c r="A7" s="63"/>
      <c r="B7" s="85"/>
      <c r="C7" s="87" t="s">
        <v>131</v>
      </c>
      <c r="D7" s="84" t="s">
        <v>132</v>
      </c>
      <c r="E7" s="85"/>
      <c r="F7" s="83" t="s">
        <v>131</v>
      </c>
      <c r="G7" s="88" t="s">
        <v>132</v>
      </c>
      <c r="H7" s="85"/>
      <c r="I7" s="83" t="s">
        <v>131</v>
      </c>
      <c r="J7" s="88" t="s">
        <v>132</v>
      </c>
      <c r="K7" s="85"/>
      <c r="L7" s="83" t="s">
        <v>131</v>
      </c>
      <c r="M7" s="86" t="s">
        <v>132</v>
      </c>
    </row>
    <row r="8" spans="1:13" s="21" customFormat="1" ht="14.25" x14ac:dyDescent="0.2">
      <c r="A8" s="64" t="s">
        <v>17</v>
      </c>
      <c r="B8" s="70" t="s">
        <v>18</v>
      </c>
      <c r="C8" s="70" t="s">
        <v>133</v>
      </c>
      <c r="D8" s="70" t="s">
        <v>133</v>
      </c>
      <c r="E8" s="70" t="s">
        <v>18</v>
      </c>
      <c r="F8" s="70" t="s">
        <v>133</v>
      </c>
      <c r="G8" s="70" t="s">
        <v>133</v>
      </c>
      <c r="H8" s="70" t="s">
        <v>18</v>
      </c>
      <c r="I8" s="70" t="s">
        <v>133</v>
      </c>
      <c r="J8" s="70" t="s">
        <v>133</v>
      </c>
      <c r="K8" s="70" t="s">
        <v>18</v>
      </c>
      <c r="L8" s="70" t="s">
        <v>133</v>
      </c>
      <c r="M8" s="71" t="s">
        <v>133</v>
      </c>
    </row>
    <row r="9" spans="1:13" x14ac:dyDescent="0.2">
      <c r="A9" s="59">
        <v>1970</v>
      </c>
      <c r="B9" s="112">
        <v>9857</v>
      </c>
      <c r="C9" s="112">
        <v>4317</v>
      </c>
      <c r="D9" s="112">
        <v>5540</v>
      </c>
      <c r="E9" s="112">
        <v>3067</v>
      </c>
      <c r="F9" s="112">
        <v>867</v>
      </c>
      <c r="G9" s="112">
        <v>2200</v>
      </c>
      <c r="H9" s="112">
        <v>3820</v>
      </c>
      <c r="I9" s="112">
        <v>1663</v>
      </c>
      <c r="J9" s="112">
        <v>2157</v>
      </c>
      <c r="K9" s="112">
        <v>2970</v>
      </c>
      <c r="L9" s="112">
        <v>1787</v>
      </c>
      <c r="M9" s="113">
        <v>1183</v>
      </c>
    </row>
    <row r="10" spans="1:13" x14ac:dyDescent="0.2">
      <c r="A10" s="59">
        <v>1972</v>
      </c>
      <c r="B10" s="112">
        <v>11395</v>
      </c>
      <c r="C10" s="112">
        <v>5115</v>
      </c>
      <c r="D10" s="112">
        <v>6280</v>
      </c>
      <c r="E10" s="112">
        <v>3395</v>
      </c>
      <c r="F10" s="112">
        <v>976</v>
      </c>
      <c r="G10" s="112">
        <v>2419</v>
      </c>
      <c r="H10" s="112">
        <v>4400</v>
      </c>
      <c r="I10" s="112">
        <v>1992</v>
      </c>
      <c r="J10" s="112">
        <v>2408</v>
      </c>
      <c r="K10" s="112">
        <v>3600</v>
      </c>
      <c r="L10" s="112">
        <v>2147</v>
      </c>
      <c r="M10" s="113">
        <v>1453</v>
      </c>
    </row>
    <row r="11" spans="1:13" x14ac:dyDescent="0.2">
      <c r="A11" s="59">
        <v>1974</v>
      </c>
      <c r="B11" s="112">
        <v>12459</v>
      </c>
      <c r="C11" s="112">
        <v>5630</v>
      </c>
      <c r="D11" s="112">
        <v>6829</v>
      </c>
      <c r="E11" s="112">
        <v>3460</v>
      </c>
      <c r="F11" s="112">
        <v>1011</v>
      </c>
      <c r="G11" s="112">
        <v>2449</v>
      </c>
      <c r="H11" s="112">
        <v>5007</v>
      </c>
      <c r="I11" s="112">
        <v>2309</v>
      </c>
      <c r="J11" s="112">
        <v>2698</v>
      </c>
      <c r="K11" s="112">
        <v>3992</v>
      </c>
      <c r="L11" s="112">
        <v>2310</v>
      </c>
      <c r="M11" s="113">
        <v>1682</v>
      </c>
    </row>
    <row r="12" spans="1:13" x14ac:dyDescent="0.2">
      <c r="A12" s="59">
        <v>1977</v>
      </c>
      <c r="B12" s="112">
        <v>13860</v>
      </c>
      <c r="C12" s="112">
        <v>6358</v>
      </c>
      <c r="D12" s="112">
        <v>7502</v>
      </c>
      <c r="E12" s="112">
        <v>4003</v>
      </c>
      <c r="F12" s="112">
        <v>1202</v>
      </c>
      <c r="G12" s="112">
        <v>2801</v>
      </c>
      <c r="H12" s="112">
        <v>5333</v>
      </c>
      <c r="I12" s="112">
        <v>2556</v>
      </c>
      <c r="J12" s="112">
        <v>2777</v>
      </c>
      <c r="K12" s="112">
        <v>4524</v>
      </c>
      <c r="L12" s="112">
        <v>2600</v>
      </c>
      <c r="M12" s="113">
        <v>1924</v>
      </c>
    </row>
    <row r="13" spans="1:13" x14ac:dyDescent="0.2">
      <c r="A13" s="59">
        <v>1979</v>
      </c>
      <c r="B13" s="112">
        <v>14810</v>
      </c>
      <c r="C13" s="112">
        <v>7112</v>
      </c>
      <c r="D13" s="112">
        <v>7698</v>
      </c>
      <c r="E13" s="112">
        <v>4390</v>
      </c>
      <c r="F13" s="112">
        <v>1390</v>
      </c>
      <c r="G13" s="112">
        <v>3000</v>
      </c>
      <c r="H13" s="112">
        <v>5638</v>
      </c>
      <c r="I13" s="112">
        <v>2906</v>
      </c>
      <c r="J13" s="112">
        <v>2732</v>
      </c>
      <c r="K13" s="112">
        <v>4782</v>
      </c>
      <c r="L13" s="112">
        <v>2816</v>
      </c>
      <c r="M13" s="113">
        <v>1966</v>
      </c>
    </row>
    <row r="14" spans="1:13" x14ac:dyDescent="0.2">
      <c r="A14" s="59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3"/>
    </row>
    <row r="15" spans="1:13" x14ac:dyDescent="0.2">
      <c r="A15" s="59">
        <v>1981</v>
      </c>
      <c r="B15" s="112">
        <v>15025</v>
      </c>
      <c r="C15" s="112">
        <v>7548</v>
      </c>
      <c r="D15" s="112">
        <v>7477</v>
      </c>
      <c r="E15" s="112">
        <v>4201</v>
      </c>
      <c r="F15" s="112">
        <v>1524</v>
      </c>
      <c r="G15" s="112">
        <v>2677</v>
      </c>
      <c r="H15" s="112">
        <v>5885</v>
      </c>
      <c r="I15" s="112">
        <v>3125</v>
      </c>
      <c r="J15" s="112">
        <v>2760</v>
      </c>
      <c r="K15" s="112">
        <v>4939</v>
      </c>
      <c r="L15" s="112">
        <v>2899</v>
      </c>
      <c r="M15" s="113">
        <v>2040</v>
      </c>
    </row>
    <row r="16" spans="1:13" x14ac:dyDescent="0.2">
      <c r="A16" s="59">
        <v>1983</v>
      </c>
      <c r="B16" s="112">
        <v>16188</v>
      </c>
      <c r="C16" s="112">
        <v>8350</v>
      </c>
      <c r="D16" s="112">
        <v>7838</v>
      </c>
      <c r="E16" s="112">
        <v>4409</v>
      </c>
      <c r="F16" s="112">
        <v>1821</v>
      </c>
      <c r="G16" s="112">
        <v>2588</v>
      </c>
      <c r="H16" s="112">
        <v>6801</v>
      </c>
      <c r="I16" s="112">
        <v>3544</v>
      </c>
      <c r="J16" s="112">
        <v>3257</v>
      </c>
      <c r="K16" s="112">
        <v>4978</v>
      </c>
      <c r="L16" s="112">
        <v>2985</v>
      </c>
      <c r="M16" s="113">
        <v>1993</v>
      </c>
    </row>
    <row r="17" spans="1:20" x14ac:dyDescent="0.2">
      <c r="A17" s="59">
        <v>1985</v>
      </c>
      <c r="B17" s="112">
        <v>19036</v>
      </c>
      <c r="C17" s="112">
        <v>9767</v>
      </c>
      <c r="D17" s="112">
        <v>9269</v>
      </c>
      <c r="E17" s="112">
        <v>6687</v>
      </c>
      <c r="F17" s="112">
        <v>2995</v>
      </c>
      <c r="G17" s="112">
        <v>3692</v>
      </c>
      <c r="H17" s="112">
        <v>7095</v>
      </c>
      <c r="I17" s="112">
        <v>3605</v>
      </c>
      <c r="J17" s="112">
        <v>3490</v>
      </c>
      <c r="K17" s="112">
        <v>5254</v>
      </c>
      <c r="L17" s="112">
        <v>3167</v>
      </c>
      <c r="M17" s="113">
        <v>2087</v>
      </c>
    </row>
    <row r="18" spans="1:20" x14ac:dyDescent="0.2">
      <c r="A18" s="59">
        <v>1987</v>
      </c>
      <c r="B18" s="112">
        <v>20140</v>
      </c>
      <c r="C18" s="112">
        <v>11557</v>
      </c>
      <c r="D18" s="112">
        <v>8583</v>
      </c>
      <c r="E18" s="112">
        <v>7187</v>
      </c>
      <c r="F18" s="112">
        <v>4102</v>
      </c>
      <c r="G18" s="112">
        <v>3085</v>
      </c>
      <c r="H18" s="112">
        <v>7619</v>
      </c>
      <c r="I18" s="112">
        <v>4181</v>
      </c>
      <c r="J18" s="112">
        <v>3438</v>
      </c>
      <c r="K18" s="112">
        <v>5334</v>
      </c>
      <c r="L18" s="112">
        <v>3274</v>
      </c>
      <c r="M18" s="113">
        <v>2060</v>
      </c>
    </row>
    <row r="19" spans="1:20" x14ac:dyDescent="0.2">
      <c r="A19" s="59">
        <v>1989</v>
      </c>
      <c r="B19" s="112">
        <v>20471</v>
      </c>
      <c r="C19" s="112">
        <v>12256</v>
      </c>
      <c r="D19" s="112">
        <v>8215</v>
      </c>
      <c r="E19" s="112">
        <v>6579</v>
      </c>
      <c r="F19" s="112">
        <v>3862</v>
      </c>
      <c r="G19" s="112">
        <v>2717</v>
      </c>
      <c r="H19" s="112">
        <v>8108</v>
      </c>
      <c r="I19" s="112">
        <v>4725</v>
      </c>
      <c r="J19" s="112">
        <v>3383</v>
      </c>
      <c r="K19" s="112">
        <v>5784</v>
      </c>
      <c r="L19" s="112">
        <v>3669</v>
      </c>
      <c r="M19" s="113">
        <v>2115</v>
      </c>
    </row>
    <row r="20" spans="1:20" x14ac:dyDescent="0.2">
      <c r="A20" s="59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3"/>
    </row>
    <row r="21" spans="1:20" x14ac:dyDescent="0.2">
      <c r="A21" s="59">
        <v>1991</v>
      </c>
      <c r="B21" s="112">
        <v>20530</v>
      </c>
      <c r="C21" s="112">
        <v>13570</v>
      </c>
      <c r="D21" s="112">
        <v>6960</v>
      </c>
      <c r="E21" s="112">
        <v>6747</v>
      </c>
      <c r="F21" s="112">
        <v>4599</v>
      </c>
      <c r="G21" s="112">
        <v>2148</v>
      </c>
      <c r="H21" s="112">
        <v>7810</v>
      </c>
      <c r="I21" s="112">
        <v>4817</v>
      </c>
      <c r="J21" s="112">
        <v>2993</v>
      </c>
      <c r="K21" s="112">
        <v>5973</v>
      </c>
      <c r="L21" s="112">
        <v>4154</v>
      </c>
      <c r="M21" s="113">
        <v>1819</v>
      </c>
    </row>
    <row r="22" spans="1:20" ht="13.5" customHeight="1" x14ac:dyDescent="0.2">
      <c r="A22" s="59">
        <v>1993</v>
      </c>
      <c r="B22" s="112">
        <v>22166</v>
      </c>
      <c r="C22" s="112">
        <v>14803</v>
      </c>
      <c r="D22" s="112">
        <v>7363</v>
      </c>
      <c r="E22" s="112">
        <v>7482</v>
      </c>
      <c r="F22" s="112">
        <v>5021</v>
      </c>
      <c r="G22" s="112">
        <v>2461</v>
      </c>
      <c r="H22" s="112">
        <v>8026</v>
      </c>
      <c r="I22" s="112">
        <v>5045</v>
      </c>
      <c r="J22" s="112">
        <v>2981</v>
      </c>
      <c r="K22" s="112">
        <v>6658</v>
      </c>
      <c r="L22" s="112">
        <v>4737</v>
      </c>
      <c r="M22" s="113">
        <v>1921</v>
      </c>
    </row>
    <row r="23" spans="1:20" ht="13.5" customHeight="1" x14ac:dyDescent="0.2">
      <c r="A23" s="60" t="s">
        <v>32</v>
      </c>
      <c r="B23" s="112">
        <v>24003</v>
      </c>
      <c r="C23" s="112">
        <v>15964</v>
      </c>
      <c r="D23" s="112">
        <v>8039</v>
      </c>
      <c r="E23" s="112">
        <v>9437</v>
      </c>
      <c r="F23" s="112">
        <v>6169</v>
      </c>
      <c r="G23" s="112">
        <v>3268</v>
      </c>
      <c r="H23" s="112">
        <v>7611</v>
      </c>
      <c r="I23" s="112">
        <v>4802</v>
      </c>
      <c r="J23" s="112">
        <v>2809</v>
      </c>
      <c r="K23" s="112">
        <v>6955</v>
      </c>
      <c r="L23" s="112">
        <v>4993</v>
      </c>
      <c r="M23" s="113">
        <v>1962</v>
      </c>
    </row>
    <row r="24" spans="1:20" ht="13.5" customHeight="1" x14ac:dyDescent="0.2">
      <c r="A24" s="60">
        <v>1997</v>
      </c>
      <c r="B24" s="112">
        <v>24935</v>
      </c>
      <c r="C24" s="112">
        <v>17520</v>
      </c>
      <c r="D24" s="112">
        <v>7415</v>
      </c>
      <c r="E24" s="112">
        <v>10410</v>
      </c>
      <c r="F24" s="112">
        <v>7662</v>
      </c>
      <c r="G24" s="112">
        <v>2748</v>
      </c>
      <c r="H24" s="112">
        <v>7463</v>
      </c>
      <c r="I24" s="112">
        <v>4767</v>
      </c>
      <c r="J24" s="112">
        <v>2696</v>
      </c>
      <c r="K24" s="112">
        <v>7062</v>
      </c>
      <c r="L24" s="112">
        <v>5091</v>
      </c>
      <c r="M24" s="113">
        <v>1971</v>
      </c>
    </row>
    <row r="25" spans="1:20" ht="13.5" customHeight="1" x14ac:dyDescent="0.2">
      <c r="A25" s="60" t="s">
        <v>26</v>
      </c>
      <c r="B25" s="112">
        <v>25444</v>
      </c>
      <c r="C25" s="112">
        <v>18319</v>
      </c>
      <c r="D25" s="112">
        <v>7125</v>
      </c>
      <c r="E25" s="112">
        <v>10995</v>
      </c>
      <c r="F25" s="112">
        <v>8080</v>
      </c>
      <c r="G25" s="112">
        <v>2915</v>
      </c>
      <c r="H25" s="112">
        <v>7136</v>
      </c>
      <c r="I25" s="112">
        <v>4718</v>
      </c>
      <c r="J25" s="112">
        <v>2418</v>
      </c>
      <c r="K25" s="112">
        <v>7313</v>
      </c>
      <c r="L25" s="112">
        <v>5521</v>
      </c>
      <c r="M25" s="113">
        <v>1792</v>
      </c>
    </row>
    <row r="26" spans="1:20" ht="13.5" customHeight="1" x14ac:dyDescent="0.2">
      <c r="A26" s="60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3"/>
    </row>
    <row r="27" spans="1:20" ht="13.5" customHeight="1" x14ac:dyDescent="0.2">
      <c r="A27" s="60">
        <v>2001</v>
      </c>
      <c r="B27" s="112">
        <v>26745</v>
      </c>
      <c r="C27" s="112">
        <v>19714</v>
      </c>
      <c r="D27" s="112">
        <v>7031</v>
      </c>
      <c r="E27" s="112">
        <v>12273</v>
      </c>
      <c r="F27" s="112">
        <v>9321</v>
      </c>
      <c r="G27" s="112">
        <v>2952</v>
      </c>
      <c r="H27" s="112">
        <v>6988</v>
      </c>
      <c r="I27" s="112">
        <v>4723</v>
      </c>
      <c r="J27" s="112">
        <v>2265</v>
      </c>
      <c r="K27" s="112">
        <v>7484</v>
      </c>
      <c r="L27" s="112">
        <v>5670</v>
      </c>
      <c r="M27" s="113">
        <v>1814</v>
      </c>
    </row>
    <row r="28" spans="1:20" ht="13.5" customHeight="1" x14ac:dyDescent="0.2">
      <c r="A28" s="60">
        <v>2003</v>
      </c>
      <c r="B28" s="112">
        <v>28546</v>
      </c>
      <c r="C28" s="112">
        <v>20581</v>
      </c>
      <c r="D28" s="112">
        <v>7965</v>
      </c>
      <c r="E28" s="112">
        <v>13390</v>
      </c>
      <c r="F28" s="112">
        <v>9368</v>
      </c>
      <c r="G28" s="112">
        <v>4022</v>
      </c>
      <c r="H28" s="112">
        <v>7238</v>
      </c>
      <c r="I28" s="112">
        <v>4962</v>
      </c>
      <c r="J28" s="112">
        <v>2276</v>
      </c>
      <c r="K28" s="112">
        <v>7918</v>
      </c>
      <c r="L28" s="112">
        <v>6251</v>
      </c>
      <c r="M28" s="113">
        <v>1667</v>
      </c>
    </row>
    <row r="29" spans="1:20" ht="13.5" customHeight="1" x14ac:dyDescent="0.2">
      <c r="A29" s="60">
        <v>2004</v>
      </c>
      <c r="B29" s="112">
        <v>29150</v>
      </c>
      <c r="C29" s="112">
        <v>20735</v>
      </c>
      <c r="D29" s="112">
        <v>8415</v>
      </c>
      <c r="E29" s="112">
        <v>13430</v>
      </c>
      <c r="F29" s="112">
        <v>8915</v>
      </c>
      <c r="G29" s="112">
        <v>4515</v>
      </c>
      <c r="H29" s="112">
        <v>7220</v>
      </c>
      <c r="I29" s="112">
        <v>5020</v>
      </c>
      <c r="J29" s="112">
        <v>2200</v>
      </c>
      <c r="K29" s="112">
        <v>8500</v>
      </c>
      <c r="L29" s="112">
        <v>6800</v>
      </c>
      <c r="M29" s="113">
        <v>1700</v>
      </c>
    </row>
    <row r="30" spans="1:20" ht="13.5" customHeight="1" x14ac:dyDescent="0.2">
      <c r="A30" s="49">
        <v>2005</v>
      </c>
      <c r="B30" s="114">
        <v>29984</v>
      </c>
      <c r="C30" s="114">
        <v>21216</v>
      </c>
      <c r="D30" s="114">
        <v>8768</v>
      </c>
      <c r="E30" s="112">
        <v>13288</v>
      </c>
      <c r="F30" s="112">
        <v>8617</v>
      </c>
      <c r="G30" s="112">
        <v>4671</v>
      </c>
      <c r="H30" s="112">
        <v>7276</v>
      </c>
      <c r="I30" s="112">
        <v>5088</v>
      </c>
      <c r="J30" s="112">
        <v>2188</v>
      </c>
      <c r="K30" s="112">
        <v>9420</v>
      </c>
      <c r="L30" s="112">
        <v>7511</v>
      </c>
      <c r="M30" s="113">
        <v>1909</v>
      </c>
    </row>
    <row r="31" spans="1:20" ht="13.5" customHeight="1" x14ac:dyDescent="0.2">
      <c r="A31" s="60">
        <v>2006</v>
      </c>
      <c r="B31" s="112">
        <v>31251</v>
      </c>
      <c r="C31" s="112">
        <v>22600</v>
      </c>
      <c r="D31" s="112">
        <v>8651</v>
      </c>
      <c r="E31" s="112">
        <v>13881</v>
      </c>
      <c r="F31" s="112">
        <v>9530</v>
      </c>
      <c r="G31" s="112">
        <v>4351</v>
      </c>
      <c r="H31" s="112">
        <v>7500</v>
      </c>
      <c r="I31" s="112">
        <v>5200</v>
      </c>
      <c r="J31" s="112">
        <v>2300</v>
      </c>
      <c r="K31" s="112">
        <v>9870</v>
      </c>
      <c r="L31" s="112">
        <v>7870</v>
      </c>
      <c r="M31" s="113">
        <v>2000</v>
      </c>
    </row>
    <row r="32" spans="1:20" ht="13.5" customHeight="1" x14ac:dyDescent="0.2">
      <c r="A32" s="8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3"/>
      <c r="T32" s="30"/>
    </row>
    <row r="33" spans="1:14" ht="13.5" customHeight="1" x14ac:dyDescent="0.2">
      <c r="A33" s="49">
        <v>2007</v>
      </c>
      <c r="B33" s="114">
        <v>33655</v>
      </c>
      <c r="C33" s="114">
        <v>24369</v>
      </c>
      <c r="D33" s="114">
        <v>9286</v>
      </c>
      <c r="E33" s="112">
        <v>14848</v>
      </c>
      <c r="F33" s="112">
        <v>10372</v>
      </c>
      <c r="G33" s="112">
        <v>4476</v>
      </c>
      <c r="H33" s="112">
        <v>7796</v>
      </c>
      <c r="I33" s="112">
        <v>5523</v>
      </c>
      <c r="J33" s="112">
        <v>2273</v>
      </c>
      <c r="K33" s="112">
        <v>11011</v>
      </c>
      <c r="L33" s="112">
        <v>8474</v>
      </c>
      <c r="M33" s="116">
        <v>2537</v>
      </c>
    </row>
    <row r="34" spans="1:14" ht="13.5" customHeight="1" x14ac:dyDescent="0.2">
      <c r="A34" s="49">
        <v>2008</v>
      </c>
      <c r="B34" s="114">
        <v>35502</v>
      </c>
      <c r="C34" s="112">
        <v>25593</v>
      </c>
      <c r="D34" s="112">
        <v>9909</v>
      </c>
      <c r="E34" s="112">
        <v>15996</v>
      </c>
      <c r="F34" s="112">
        <v>11027</v>
      </c>
      <c r="G34" s="112">
        <v>4969</v>
      </c>
      <c r="H34" s="112">
        <v>8165</v>
      </c>
      <c r="I34" s="112">
        <v>5796</v>
      </c>
      <c r="J34" s="112">
        <v>2369</v>
      </c>
      <c r="K34" s="112">
        <v>11341</v>
      </c>
      <c r="L34" s="112">
        <v>8770</v>
      </c>
      <c r="M34" s="113">
        <v>2571</v>
      </c>
    </row>
    <row r="35" spans="1:14" x14ac:dyDescent="0.2">
      <c r="A35" s="82" t="s">
        <v>27</v>
      </c>
      <c r="B35" s="112">
        <v>36091</v>
      </c>
      <c r="C35" s="112">
        <v>26273</v>
      </c>
      <c r="D35" s="112">
        <v>9818</v>
      </c>
      <c r="E35" s="112">
        <v>15673</v>
      </c>
      <c r="F35" s="112">
        <v>10783</v>
      </c>
      <c r="G35" s="112">
        <v>4890</v>
      </c>
      <c r="H35" s="112">
        <v>8763</v>
      </c>
      <c r="I35" s="112">
        <v>6328</v>
      </c>
      <c r="J35" s="112">
        <v>2435</v>
      </c>
      <c r="K35" s="112">
        <v>11655</v>
      </c>
      <c r="L35" s="112">
        <v>9162</v>
      </c>
      <c r="M35" s="113">
        <v>2493</v>
      </c>
    </row>
    <row r="36" spans="1:14" x14ac:dyDescent="0.2">
      <c r="A36" s="82">
        <v>2010</v>
      </c>
      <c r="B36" s="112">
        <v>36121</v>
      </c>
      <c r="C36" s="112">
        <v>26450</v>
      </c>
      <c r="D36" s="112">
        <v>9671</v>
      </c>
      <c r="E36" s="112">
        <v>15321</v>
      </c>
      <c r="F36" s="112">
        <v>10622</v>
      </c>
      <c r="G36" s="112">
        <v>4699</v>
      </c>
      <c r="H36" s="112">
        <v>8832</v>
      </c>
      <c r="I36" s="112">
        <v>6360</v>
      </c>
      <c r="J36" s="112">
        <v>2472</v>
      </c>
      <c r="K36" s="112">
        <v>11968</v>
      </c>
      <c r="L36" s="112">
        <v>9468</v>
      </c>
      <c r="M36" s="113">
        <v>2500</v>
      </c>
    </row>
    <row r="37" spans="1:14" x14ac:dyDescent="0.2">
      <c r="A37" s="82">
        <v>2011</v>
      </c>
      <c r="B37" s="115">
        <v>36950</v>
      </c>
      <c r="C37" s="115">
        <v>27228</v>
      </c>
      <c r="D37" s="115">
        <v>9722</v>
      </c>
      <c r="E37" s="115">
        <v>15545</v>
      </c>
      <c r="F37" s="115">
        <v>10925</v>
      </c>
      <c r="G37" s="115">
        <v>4620</v>
      </c>
      <c r="H37" s="115">
        <v>9123</v>
      </c>
      <c r="I37" s="115">
        <v>6543</v>
      </c>
      <c r="J37" s="115">
        <v>2580</v>
      </c>
      <c r="K37" s="115">
        <v>12282</v>
      </c>
      <c r="L37" s="115">
        <v>9760</v>
      </c>
      <c r="M37" s="113">
        <v>2522</v>
      </c>
    </row>
    <row r="38" spans="1:14" x14ac:dyDescent="0.2">
      <c r="A38" s="82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3"/>
    </row>
    <row r="39" spans="1:14" x14ac:dyDescent="0.2">
      <c r="A39" s="82">
        <v>2012</v>
      </c>
      <c r="B39" s="115">
        <v>37707</v>
      </c>
      <c r="C39" s="115">
        <v>27841</v>
      </c>
      <c r="D39" s="115">
        <v>9866</v>
      </c>
      <c r="E39" s="115">
        <v>16062</v>
      </c>
      <c r="F39" s="115">
        <v>11375</v>
      </c>
      <c r="G39" s="115">
        <v>4687</v>
      </c>
      <c r="H39" s="115">
        <v>9232</v>
      </c>
      <c r="I39" s="115">
        <v>6611</v>
      </c>
      <c r="J39" s="115">
        <v>2621</v>
      </c>
      <c r="K39" s="115">
        <v>12413</v>
      </c>
      <c r="L39" s="115">
        <v>9855</v>
      </c>
      <c r="M39" s="113">
        <v>2558</v>
      </c>
      <c r="N39"/>
    </row>
    <row r="40" spans="1:14" x14ac:dyDescent="0.2">
      <c r="A40" s="82">
        <v>2013</v>
      </c>
      <c r="B40" s="115">
        <v>38534</v>
      </c>
      <c r="C40" s="115">
        <v>28311</v>
      </c>
      <c r="D40" s="115">
        <v>10223</v>
      </c>
      <c r="E40" s="115">
        <v>16371</v>
      </c>
      <c r="F40" s="115">
        <v>11508</v>
      </c>
      <c r="G40" s="115">
        <v>4863</v>
      </c>
      <c r="H40" s="115">
        <v>9449</v>
      </c>
      <c r="I40" s="115">
        <v>6749</v>
      </c>
      <c r="J40" s="115">
        <v>2700</v>
      </c>
      <c r="K40" s="115">
        <v>12714</v>
      </c>
      <c r="L40" s="115">
        <v>10054</v>
      </c>
      <c r="M40" s="113">
        <v>2660</v>
      </c>
      <c r="N40"/>
    </row>
    <row r="41" spans="1:14" x14ac:dyDescent="0.2">
      <c r="A41" s="82">
        <v>2014</v>
      </c>
      <c r="B41" s="115">
        <f t="shared" ref="B41:D43" si="0">SUM(E41,H41,K41)</f>
        <v>40297</v>
      </c>
      <c r="C41" s="115">
        <f t="shared" si="0"/>
        <v>29237</v>
      </c>
      <c r="D41" s="115">
        <f t="shared" si="0"/>
        <v>11060</v>
      </c>
      <c r="E41" s="115">
        <v>17932</v>
      </c>
      <c r="F41" s="115">
        <v>12284</v>
      </c>
      <c r="G41" s="115">
        <v>5648</v>
      </c>
      <c r="H41" s="115">
        <v>9355</v>
      </c>
      <c r="I41" s="115">
        <v>6657</v>
      </c>
      <c r="J41" s="115">
        <v>2698</v>
      </c>
      <c r="K41" s="115">
        <v>13010</v>
      </c>
      <c r="L41" s="115">
        <v>10296</v>
      </c>
      <c r="M41" s="113">
        <f>+K41-L41</f>
        <v>2714</v>
      </c>
      <c r="N41"/>
    </row>
    <row r="42" spans="1:14" x14ac:dyDescent="0.2">
      <c r="A42" s="93">
        <v>2015</v>
      </c>
      <c r="B42" s="115">
        <f t="shared" si="0"/>
        <v>42409.3</v>
      </c>
      <c r="C42" s="115">
        <f>IF(F42="..","..",SUM(F42,I42,L42))</f>
        <v>30631.8</v>
      </c>
      <c r="D42" s="115">
        <f>IF(G42="..","..",SUM(G42,J42,M42))</f>
        <v>11777.5</v>
      </c>
      <c r="E42" s="115">
        <v>19087</v>
      </c>
      <c r="F42" s="115">
        <v>13000</v>
      </c>
      <c r="G42" s="115">
        <f>+E42-F42</f>
        <v>6087</v>
      </c>
      <c r="H42" s="115">
        <v>9370.2999999999993</v>
      </c>
      <c r="I42" s="115">
        <v>6655.8</v>
      </c>
      <c r="J42" s="115">
        <v>2714.4999999999991</v>
      </c>
      <c r="K42" s="115">
        <v>13952</v>
      </c>
      <c r="L42" s="115">
        <v>10976</v>
      </c>
      <c r="M42" s="113">
        <v>2976</v>
      </c>
      <c r="N42"/>
    </row>
    <row r="43" spans="1:14" x14ac:dyDescent="0.2">
      <c r="A43" s="93">
        <v>2016</v>
      </c>
      <c r="B43" s="115">
        <f t="shared" si="0"/>
        <v>43918</v>
      </c>
      <c r="C43" s="115">
        <f>IF(F43="..","..",SUM(F43,I43,L43))</f>
        <v>31913</v>
      </c>
      <c r="D43" s="115">
        <f>IF(G43="..","..",SUM(G43,J43,M43))</f>
        <v>12005</v>
      </c>
      <c r="E43" s="115">
        <v>19616</v>
      </c>
      <c r="F43" s="115">
        <v>13396</v>
      </c>
      <c r="G43" s="115">
        <f>+E43-F43</f>
        <v>6220</v>
      </c>
      <c r="H43" s="115">
        <v>9365</v>
      </c>
      <c r="I43" s="115">
        <v>6722</v>
      </c>
      <c r="J43" s="115">
        <v>2643</v>
      </c>
      <c r="K43" s="115">
        <v>14937</v>
      </c>
      <c r="L43" s="115">
        <v>11795</v>
      </c>
      <c r="M43" s="113">
        <v>3142</v>
      </c>
      <c r="N43"/>
    </row>
    <row r="44" spans="1:14" x14ac:dyDescent="0.2">
      <c r="A44" s="234"/>
      <c r="B44" s="197"/>
      <c r="C44" s="197"/>
      <c r="D44" s="197"/>
      <c r="E44" s="197"/>
      <c r="F44" s="197"/>
      <c r="G44" s="197"/>
      <c r="H44" s="197"/>
      <c r="I44" s="197"/>
      <c r="J44" s="115"/>
      <c r="K44" s="115"/>
      <c r="L44" s="115"/>
      <c r="M44" s="113"/>
      <c r="N44"/>
    </row>
    <row r="45" spans="1:14" x14ac:dyDescent="0.2">
      <c r="A45" s="234">
        <v>2017</v>
      </c>
      <c r="B45" s="197">
        <f t="shared" ref="B45:B47" si="1">SUM(E45,H45,K45)</f>
        <v>46234.5</v>
      </c>
      <c r="C45" s="197">
        <f>IF(F45="..","..",SUM(F45,I45,L45))</f>
        <v>33632.1</v>
      </c>
      <c r="D45" s="197">
        <f>IF(G45="..","..",SUM(G45,J45,M45))</f>
        <v>12602.400000000001</v>
      </c>
      <c r="E45" s="197">
        <v>21205</v>
      </c>
      <c r="F45" s="197">
        <v>14432</v>
      </c>
      <c r="G45" s="197">
        <f>E45-F45</f>
        <v>6773</v>
      </c>
      <c r="H45" s="197">
        <v>9354.5000000000018</v>
      </c>
      <c r="I45" s="197">
        <v>6662.1</v>
      </c>
      <c r="J45" s="115">
        <f>H45-I45</f>
        <v>2692.4000000000015</v>
      </c>
      <c r="K45" s="115">
        <v>15675</v>
      </c>
      <c r="L45" s="115">
        <v>12538</v>
      </c>
      <c r="M45" s="113">
        <f>K45-L45</f>
        <v>3137</v>
      </c>
      <c r="N45"/>
    </row>
    <row r="46" spans="1:14" x14ac:dyDescent="0.2">
      <c r="A46" s="234">
        <v>2018</v>
      </c>
      <c r="B46" s="197">
        <f t="shared" si="1"/>
        <v>46601.5</v>
      </c>
      <c r="C46" s="197">
        <f t="shared" ref="C46:C47" si="2">IF(F46="..","..",SUM(F46,I46,L46))</f>
        <v>34333.296799999996</v>
      </c>
      <c r="D46" s="197">
        <f t="shared" ref="D46:D47" si="3">IF(G46="..","..",SUM(G46,J46,M46))</f>
        <v>12268.2032</v>
      </c>
      <c r="E46" s="197">
        <v>20979.3</v>
      </c>
      <c r="F46" s="197">
        <v>14597.7</v>
      </c>
      <c r="G46" s="197">
        <f t="shared" ref="G46:G47" si="4">E46-F46</f>
        <v>6381.5999999999985</v>
      </c>
      <c r="H46" s="197">
        <v>9384.7999999999993</v>
      </c>
      <c r="I46" s="197">
        <v>6685</v>
      </c>
      <c r="J46" s="115">
        <f t="shared" ref="J46:J47" si="5">H46-I46</f>
        <v>2699.7999999999993</v>
      </c>
      <c r="K46" s="115">
        <v>16237.400000000001</v>
      </c>
      <c r="L46" s="115">
        <v>13050.596799999999</v>
      </c>
      <c r="M46" s="113">
        <f t="shared" ref="M46:M47" si="6">K46-L46</f>
        <v>3186.8032000000021</v>
      </c>
      <c r="N46"/>
    </row>
    <row r="47" spans="1:14" x14ac:dyDescent="0.2">
      <c r="A47" s="234">
        <v>2019</v>
      </c>
      <c r="B47" s="197">
        <f t="shared" si="1"/>
        <v>48721.7</v>
      </c>
      <c r="C47" s="197">
        <f t="shared" si="2"/>
        <v>35896.9</v>
      </c>
      <c r="D47" s="197">
        <f t="shared" si="3"/>
        <v>12824.800000000001</v>
      </c>
      <c r="E47" s="197">
        <v>22177.7</v>
      </c>
      <c r="F47" s="197">
        <v>15321.9</v>
      </c>
      <c r="G47" s="197">
        <f t="shared" si="4"/>
        <v>6855.8000000000011</v>
      </c>
      <c r="H47" s="197">
        <v>9587</v>
      </c>
      <c r="I47" s="197">
        <v>6739</v>
      </c>
      <c r="J47" s="115">
        <f t="shared" si="5"/>
        <v>2848</v>
      </c>
      <c r="K47" s="115">
        <v>16957</v>
      </c>
      <c r="L47" s="115">
        <v>13836</v>
      </c>
      <c r="M47" s="113">
        <f t="shared" si="6"/>
        <v>3121</v>
      </c>
      <c r="N47"/>
    </row>
    <row r="48" spans="1:14" x14ac:dyDescent="0.2">
      <c r="A48" s="234">
        <v>2020</v>
      </c>
      <c r="B48" s="197">
        <v>48947</v>
      </c>
      <c r="C48" s="197">
        <v>36316</v>
      </c>
      <c r="D48" s="197">
        <v>12631</v>
      </c>
      <c r="E48" s="197">
        <v>23090</v>
      </c>
      <c r="F48" s="197">
        <v>16254</v>
      </c>
      <c r="G48" s="197">
        <v>6836</v>
      </c>
      <c r="H48" s="237">
        <v>9731</v>
      </c>
      <c r="I48" s="237">
        <v>6827</v>
      </c>
      <c r="J48" s="115">
        <v>2904</v>
      </c>
      <c r="K48" s="115">
        <v>16126</v>
      </c>
      <c r="L48" s="115">
        <v>13235</v>
      </c>
      <c r="M48" s="113">
        <v>2891</v>
      </c>
      <c r="N48"/>
    </row>
    <row r="49" spans="1:14" x14ac:dyDescent="0.2">
      <c r="A49" s="234">
        <v>2021</v>
      </c>
      <c r="B49" s="197">
        <v>51926</v>
      </c>
      <c r="C49" s="197">
        <v>38971</v>
      </c>
      <c r="D49" s="197">
        <v>12955</v>
      </c>
      <c r="E49" s="197">
        <v>23745</v>
      </c>
      <c r="F49" s="197">
        <v>17321</v>
      </c>
      <c r="G49" s="197">
        <v>6423</v>
      </c>
      <c r="H49" s="235">
        <v>10187</v>
      </c>
      <c r="I49" s="235">
        <v>7004</v>
      </c>
      <c r="J49" s="115">
        <v>3184</v>
      </c>
      <c r="K49" s="115">
        <v>17994</v>
      </c>
      <c r="L49" s="115">
        <v>14646</v>
      </c>
      <c r="M49" s="113">
        <v>3348</v>
      </c>
      <c r="N49"/>
    </row>
    <row r="50" spans="1:14" x14ac:dyDescent="0.2">
      <c r="A50" s="236"/>
      <c r="B50" s="237"/>
      <c r="C50" s="237"/>
      <c r="D50" s="237"/>
      <c r="E50" s="237"/>
      <c r="F50" s="237"/>
      <c r="G50" s="237"/>
      <c r="H50" s="237"/>
      <c r="I50" s="237"/>
      <c r="J50" s="122"/>
      <c r="K50" s="122"/>
      <c r="L50" s="122"/>
      <c r="M50" s="113"/>
      <c r="N50"/>
    </row>
    <row r="51" spans="1:14" ht="12.75" customHeight="1" x14ac:dyDescent="0.2">
      <c r="A51" s="230" t="s">
        <v>150</v>
      </c>
      <c r="B51" s="232"/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/>
    </row>
    <row r="52" spans="1:14" s="31" customFormat="1" x14ac:dyDescent="0.2">
      <c r="A52" s="233" t="s">
        <v>145</v>
      </c>
      <c r="B52" s="233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/>
    </row>
    <row r="53" spans="1:14" s="28" customFormat="1" x14ac:dyDescent="0.2">
      <c r="A53" s="246" t="s">
        <v>143</v>
      </c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/>
    </row>
    <row r="54" spans="1:14" s="137" customFormat="1" x14ac:dyDescent="0.2">
      <c r="A54" s="213" t="s">
        <v>29</v>
      </c>
      <c r="B54" s="214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</row>
    <row r="55" spans="1:14" x14ac:dyDescent="0.2">
      <c r="N55" s="31"/>
    </row>
    <row r="56" spans="1:14" x14ac:dyDescent="0.2">
      <c r="N56" s="28"/>
    </row>
    <row r="57" spans="1:14" x14ac:dyDescent="0.2">
      <c r="J57" s="30"/>
    </row>
    <row r="58" spans="1:14" x14ac:dyDescent="0.2">
      <c r="J58" s="30"/>
    </row>
  </sheetData>
  <mergeCells count="5">
    <mergeCell ref="A53:M53"/>
    <mergeCell ref="K5:M5"/>
    <mergeCell ref="B5:D5"/>
    <mergeCell ref="E5:G5"/>
    <mergeCell ref="H5:J5"/>
  </mergeCells>
  <phoneticPr fontId="0" type="noConversion"/>
  <pageMargins left="0.23622047244094491" right="0.23622047244094491" top="0.98425196850393704" bottom="0.98425196850393704" header="0.51181102362204722" footer="0.51181102362204722"/>
  <pageSetup paperSize="9" scale="64" orientation="landscape" r:id="rId1"/>
  <headerFooter alignWithMargins="0"/>
  <ignoredErrors>
    <ignoredError sqref="A23:A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  <pageSetUpPr fitToPage="1"/>
  </sheetPr>
  <dimension ref="A1:V78"/>
  <sheetViews>
    <sheetView showGridLines="0" zoomScaleNormal="100" workbookViewId="0"/>
  </sheetViews>
  <sheetFormatPr baseColWidth="10" defaultColWidth="8.85546875" defaultRowHeight="12.75" x14ac:dyDescent="0.2"/>
  <cols>
    <col min="1" max="1" width="6.85546875" style="4" customWidth="1"/>
    <col min="2" max="13" width="11.5703125" style="4" customWidth="1"/>
    <col min="14" max="16384" width="8.85546875" style="4"/>
  </cols>
  <sheetData>
    <row r="1" spans="1:13" x14ac:dyDescent="0.2">
      <c r="A1" s="231" t="s">
        <v>144</v>
      </c>
      <c r="B1" s="152"/>
      <c r="C1" s="152"/>
      <c r="D1" s="141"/>
      <c r="E1" s="141"/>
      <c r="F1" s="141"/>
    </row>
    <row r="2" spans="1:13" s="2" customFormat="1" ht="18" x14ac:dyDescent="0.25">
      <c r="A2" s="1" t="s">
        <v>15</v>
      </c>
    </row>
    <row r="3" spans="1:13" s="2" customFormat="1" ht="15.75" x14ac:dyDescent="0.25">
      <c r="A3" s="3" t="s">
        <v>16</v>
      </c>
    </row>
    <row r="4" spans="1:13" s="2" customFormat="1" x14ac:dyDescent="0.2"/>
    <row r="5" spans="1:13" ht="14.25" x14ac:dyDescent="0.2">
      <c r="A5" s="242" t="s">
        <v>17</v>
      </c>
      <c r="B5" s="240" t="s">
        <v>18</v>
      </c>
      <c r="C5" s="241"/>
      <c r="D5" s="244"/>
      <c r="E5" s="245" t="s">
        <v>19</v>
      </c>
      <c r="F5" s="245"/>
      <c r="G5" s="245"/>
      <c r="H5" s="240" t="s">
        <v>20</v>
      </c>
      <c r="I5" s="241"/>
      <c r="J5" s="244"/>
      <c r="K5" s="240" t="s">
        <v>21</v>
      </c>
      <c r="L5" s="241"/>
      <c r="M5" s="241"/>
    </row>
    <row r="6" spans="1:13" s="6" customFormat="1" ht="12.75" customHeight="1" x14ac:dyDescent="0.2">
      <c r="A6" s="243"/>
      <c r="B6" s="70" t="s">
        <v>22</v>
      </c>
      <c r="C6" s="70" t="s">
        <v>23</v>
      </c>
      <c r="D6" s="70" t="s">
        <v>24</v>
      </c>
      <c r="E6" s="70" t="s">
        <v>22</v>
      </c>
      <c r="F6" s="70" t="s">
        <v>23</v>
      </c>
      <c r="G6" s="70" t="s">
        <v>24</v>
      </c>
      <c r="H6" s="70" t="s">
        <v>22</v>
      </c>
      <c r="I6" s="70" t="s">
        <v>23</v>
      </c>
      <c r="J6" s="70" t="s">
        <v>24</v>
      </c>
      <c r="K6" s="70" t="s">
        <v>22</v>
      </c>
      <c r="L6" s="70" t="s">
        <v>23</v>
      </c>
      <c r="M6" s="71" t="s">
        <v>24</v>
      </c>
    </row>
    <row r="7" spans="1:13" x14ac:dyDescent="0.2">
      <c r="A7" s="193">
        <v>1970</v>
      </c>
      <c r="B7" s="112">
        <v>890.99999999999989</v>
      </c>
      <c r="C7" s="112">
        <v>774.09999999999991</v>
      </c>
      <c r="D7" s="112">
        <v>116.9</v>
      </c>
      <c r="E7" s="154">
        <v>275.60000000000002</v>
      </c>
      <c r="F7" s="154">
        <v>255.5</v>
      </c>
      <c r="G7" s="154">
        <v>20.100000000000001</v>
      </c>
      <c r="H7" s="112">
        <v>329.3</v>
      </c>
      <c r="I7" s="112">
        <v>295.3</v>
      </c>
      <c r="J7" s="112">
        <v>34</v>
      </c>
      <c r="K7" s="112">
        <v>286.10000000000002</v>
      </c>
      <c r="L7" s="112">
        <v>223.3</v>
      </c>
      <c r="M7" s="113">
        <v>62.8</v>
      </c>
    </row>
    <row r="8" spans="1:13" x14ac:dyDescent="0.2">
      <c r="A8" s="193">
        <v>1972</v>
      </c>
      <c r="B8" s="112">
        <v>1236</v>
      </c>
      <c r="C8" s="112">
        <v>1094.5</v>
      </c>
      <c r="D8" s="112">
        <v>141.5</v>
      </c>
      <c r="E8" s="154">
        <v>355.40000000000003</v>
      </c>
      <c r="F8" s="154">
        <v>335.3</v>
      </c>
      <c r="G8" s="154">
        <v>20.100000000000001</v>
      </c>
      <c r="H8" s="112">
        <v>459.3</v>
      </c>
      <c r="I8" s="112">
        <v>417.3</v>
      </c>
      <c r="J8" s="112">
        <v>42</v>
      </c>
      <c r="K8" s="112">
        <v>421.29999999999995</v>
      </c>
      <c r="L8" s="112">
        <v>341.9</v>
      </c>
      <c r="M8" s="113">
        <v>79.400000000000006</v>
      </c>
    </row>
    <row r="9" spans="1:13" x14ac:dyDescent="0.2">
      <c r="A9" s="193">
        <v>1974</v>
      </c>
      <c r="B9" s="112">
        <v>1633.1</v>
      </c>
      <c r="C9" s="112">
        <v>1467.3</v>
      </c>
      <c r="D9" s="112">
        <v>165.8</v>
      </c>
      <c r="E9" s="154">
        <v>478.59999999999997</v>
      </c>
      <c r="F9" s="154">
        <v>434.4</v>
      </c>
      <c r="G9" s="154">
        <v>44.2</v>
      </c>
      <c r="H9" s="112">
        <v>629.5</v>
      </c>
      <c r="I9" s="112">
        <v>578.79999999999995</v>
      </c>
      <c r="J9" s="112">
        <v>50.7</v>
      </c>
      <c r="K9" s="112">
        <v>525</v>
      </c>
      <c r="L9" s="112">
        <v>454.1</v>
      </c>
      <c r="M9" s="113">
        <v>70.900000000000006</v>
      </c>
    </row>
    <row r="10" spans="1:13" x14ac:dyDescent="0.2">
      <c r="A10" s="193">
        <v>1977</v>
      </c>
      <c r="B10" s="112">
        <v>2716.2</v>
      </c>
      <c r="C10" s="112">
        <v>2356.1</v>
      </c>
      <c r="D10" s="112">
        <v>360.1</v>
      </c>
      <c r="E10" s="154">
        <v>850</v>
      </c>
      <c r="F10" s="154">
        <v>747.4</v>
      </c>
      <c r="G10" s="154">
        <v>102.6</v>
      </c>
      <c r="H10" s="112">
        <v>958.8</v>
      </c>
      <c r="I10" s="112">
        <v>859.59999999999991</v>
      </c>
      <c r="J10" s="112">
        <v>99.2</v>
      </c>
      <c r="K10" s="112">
        <v>907.39999999999986</v>
      </c>
      <c r="L10" s="112">
        <v>749.09999999999991</v>
      </c>
      <c r="M10" s="113">
        <v>158.30000000000001</v>
      </c>
    </row>
    <row r="11" spans="1:13" x14ac:dyDescent="0.2">
      <c r="A11" s="193">
        <v>1979</v>
      </c>
      <c r="B11" s="112">
        <v>3265.2</v>
      </c>
      <c r="C11" s="112">
        <v>2951.8999999999996</v>
      </c>
      <c r="D11" s="112">
        <v>313.3</v>
      </c>
      <c r="E11" s="154">
        <v>1026.5</v>
      </c>
      <c r="F11" s="154">
        <v>941.6</v>
      </c>
      <c r="G11" s="154">
        <v>84.9</v>
      </c>
      <c r="H11" s="112">
        <v>1229.8999999999999</v>
      </c>
      <c r="I11" s="112">
        <v>1134.5999999999999</v>
      </c>
      <c r="J11" s="112">
        <v>95.300000000000011</v>
      </c>
      <c r="K11" s="112">
        <v>1008.8</v>
      </c>
      <c r="L11" s="112">
        <v>875.69999999999993</v>
      </c>
      <c r="M11" s="113">
        <v>133.1</v>
      </c>
    </row>
    <row r="12" spans="1:13" x14ac:dyDescent="0.2">
      <c r="A12" s="193"/>
      <c r="B12" s="112"/>
      <c r="C12" s="112"/>
      <c r="D12" s="112"/>
      <c r="E12" s="154"/>
      <c r="F12" s="154"/>
      <c r="G12" s="154"/>
      <c r="H12" s="112"/>
      <c r="I12" s="112"/>
      <c r="J12" s="112"/>
      <c r="K12" s="112"/>
      <c r="L12" s="112"/>
      <c r="M12" s="113"/>
    </row>
    <row r="13" spans="1:13" x14ac:dyDescent="0.2">
      <c r="A13" s="193">
        <v>1981</v>
      </c>
      <c r="B13" s="112">
        <v>4267.7000000000007</v>
      </c>
      <c r="C13" s="112">
        <v>3865.2000000000003</v>
      </c>
      <c r="D13" s="112">
        <v>402.5</v>
      </c>
      <c r="E13" s="154">
        <v>1334.3999999999999</v>
      </c>
      <c r="F13" s="154">
        <v>1209.8</v>
      </c>
      <c r="G13" s="154">
        <v>124.6</v>
      </c>
      <c r="H13" s="112">
        <v>1713.3</v>
      </c>
      <c r="I13" s="112">
        <v>1569.5</v>
      </c>
      <c r="J13" s="112">
        <v>143.80000000000001</v>
      </c>
      <c r="K13" s="112">
        <v>1220</v>
      </c>
      <c r="L13" s="112">
        <v>1085.9000000000001</v>
      </c>
      <c r="M13" s="113">
        <v>134.1</v>
      </c>
    </row>
    <row r="14" spans="1:13" x14ac:dyDescent="0.2">
      <c r="A14" s="193">
        <v>1983</v>
      </c>
      <c r="B14" s="112">
        <v>5764.6</v>
      </c>
      <c r="C14" s="112">
        <v>5207.2</v>
      </c>
      <c r="D14" s="112">
        <v>557.40000000000009</v>
      </c>
      <c r="E14" s="154">
        <v>1886.3999999999999</v>
      </c>
      <c r="F14" s="154">
        <v>1737.6</v>
      </c>
      <c r="G14" s="154">
        <v>148.80000000000001</v>
      </c>
      <c r="H14" s="112">
        <v>2404.6</v>
      </c>
      <c r="I14" s="112">
        <v>2142.1</v>
      </c>
      <c r="J14" s="112">
        <v>262.5</v>
      </c>
      <c r="K14" s="112">
        <v>1473.6</v>
      </c>
      <c r="L14" s="112">
        <v>1327.5</v>
      </c>
      <c r="M14" s="113">
        <v>146.10000000000002</v>
      </c>
    </row>
    <row r="15" spans="1:13" x14ac:dyDescent="0.2">
      <c r="A15" s="193">
        <v>1985</v>
      </c>
      <c r="B15" s="112">
        <v>8202.9</v>
      </c>
      <c r="C15" s="112">
        <v>7361.7</v>
      </c>
      <c r="D15" s="112">
        <v>841.2</v>
      </c>
      <c r="E15" s="154">
        <v>3574</v>
      </c>
      <c r="F15" s="154">
        <v>3248.7</v>
      </c>
      <c r="G15" s="154">
        <v>325.29999999999995</v>
      </c>
      <c r="H15" s="112">
        <v>2826.4</v>
      </c>
      <c r="I15" s="112">
        <v>2493.8000000000002</v>
      </c>
      <c r="J15" s="112">
        <v>332.6</v>
      </c>
      <c r="K15" s="112">
        <v>1802.5</v>
      </c>
      <c r="L15" s="112">
        <v>1619.2</v>
      </c>
      <c r="M15" s="113">
        <v>183.3</v>
      </c>
    </row>
    <row r="16" spans="1:13" x14ac:dyDescent="0.2">
      <c r="A16" s="193">
        <v>1987</v>
      </c>
      <c r="B16" s="112">
        <v>10319.4</v>
      </c>
      <c r="C16" s="112">
        <v>9216.1</v>
      </c>
      <c r="D16" s="112">
        <v>1103.3</v>
      </c>
      <c r="E16" s="154">
        <v>4548.5</v>
      </c>
      <c r="F16" s="154">
        <v>4036.7</v>
      </c>
      <c r="G16" s="154">
        <v>511.8</v>
      </c>
      <c r="H16" s="112">
        <v>3605.1</v>
      </c>
      <c r="I16" s="112">
        <v>3232.2</v>
      </c>
      <c r="J16" s="112">
        <v>372.9</v>
      </c>
      <c r="K16" s="112">
        <v>2165.8000000000002</v>
      </c>
      <c r="L16" s="112">
        <v>1947.2</v>
      </c>
      <c r="M16" s="113">
        <v>218.6</v>
      </c>
    </row>
    <row r="17" spans="1:22" x14ac:dyDescent="0.2">
      <c r="A17" s="193">
        <v>1989</v>
      </c>
      <c r="B17" s="112">
        <v>11662.2</v>
      </c>
      <c r="C17" s="112">
        <v>10313.700000000001</v>
      </c>
      <c r="D17" s="112">
        <v>1348.5</v>
      </c>
      <c r="E17" s="154">
        <v>4590.3</v>
      </c>
      <c r="F17" s="154">
        <v>4056.6</v>
      </c>
      <c r="G17" s="154">
        <v>533.70000000000005</v>
      </c>
      <c r="H17" s="112">
        <v>4300.5</v>
      </c>
      <c r="I17" s="112">
        <v>3839.3</v>
      </c>
      <c r="J17" s="112">
        <v>461.20000000000005</v>
      </c>
      <c r="K17" s="112">
        <v>2771.4</v>
      </c>
      <c r="L17" s="112">
        <v>2417.8000000000002</v>
      </c>
      <c r="M17" s="113">
        <v>353.6</v>
      </c>
    </row>
    <row r="18" spans="1:22" x14ac:dyDescent="0.2">
      <c r="A18" s="193"/>
      <c r="B18" s="112"/>
      <c r="C18" s="112"/>
      <c r="D18" s="112"/>
      <c r="E18" s="154"/>
      <c r="F18" s="154"/>
      <c r="G18" s="154"/>
      <c r="H18" s="112"/>
      <c r="I18" s="112"/>
      <c r="J18" s="112"/>
      <c r="K18" s="112"/>
      <c r="L18" s="112"/>
      <c r="M18" s="113"/>
    </row>
    <row r="19" spans="1:22" x14ac:dyDescent="0.2">
      <c r="A19" s="193">
        <v>1991</v>
      </c>
      <c r="B19" s="112">
        <v>12744</v>
      </c>
      <c r="C19" s="112">
        <v>11285.2</v>
      </c>
      <c r="D19" s="112">
        <v>1458.8</v>
      </c>
      <c r="E19" s="154">
        <v>4979.8</v>
      </c>
      <c r="F19" s="154">
        <v>4463.2</v>
      </c>
      <c r="G19" s="154">
        <v>516.6</v>
      </c>
      <c r="H19" s="112">
        <v>4405.2</v>
      </c>
      <c r="I19" s="112">
        <v>4024.3</v>
      </c>
      <c r="J19" s="112">
        <v>380.9</v>
      </c>
      <c r="K19" s="112">
        <v>3359</v>
      </c>
      <c r="L19" s="112">
        <v>2797.7</v>
      </c>
      <c r="M19" s="113">
        <v>561.29999999999995</v>
      </c>
    </row>
    <row r="20" spans="1:22" x14ac:dyDescent="0.2">
      <c r="A20" s="193">
        <v>1993</v>
      </c>
      <c r="B20" s="112">
        <v>14335.6</v>
      </c>
      <c r="C20" s="112">
        <v>12667.5</v>
      </c>
      <c r="D20" s="112">
        <v>1668.1000000000001</v>
      </c>
      <c r="E20" s="154">
        <v>5631.2</v>
      </c>
      <c r="F20" s="154">
        <v>4906.8</v>
      </c>
      <c r="G20" s="154">
        <v>724.4</v>
      </c>
      <c r="H20" s="112">
        <v>4810.7</v>
      </c>
      <c r="I20" s="112">
        <v>4338.2</v>
      </c>
      <c r="J20" s="112">
        <v>472.5</v>
      </c>
      <c r="K20" s="112">
        <v>3893.7</v>
      </c>
      <c r="L20" s="112">
        <v>3422.5</v>
      </c>
      <c r="M20" s="113">
        <v>471.2</v>
      </c>
    </row>
    <row r="21" spans="1:22" x14ac:dyDescent="0.2">
      <c r="A21" s="155" t="s">
        <v>25</v>
      </c>
      <c r="B21" s="112">
        <v>15970.400000000001</v>
      </c>
      <c r="C21" s="112">
        <v>14389.2</v>
      </c>
      <c r="D21" s="112">
        <v>1581.2</v>
      </c>
      <c r="E21" s="154">
        <v>7340.6</v>
      </c>
      <c r="F21" s="154">
        <v>6437.6</v>
      </c>
      <c r="G21" s="154">
        <v>903</v>
      </c>
      <c r="H21" s="112">
        <v>4490.7</v>
      </c>
      <c r="I21" s="112">
        <v>4271.5</v>
      </c>
      <c r="J21" s="112">
        <v>219.2</v>
      </c>
      <c r="K21" s="112">
        <v>4139.1000000000004</v>
      </c>
      <c r="L21" s="112">
        <v>3680.1000000000004</v>
      </c>
      <c r="M21" s="113">
        <v>459</v>
      </c>
    </row>
    <row r="22" spans="1:22" x14ac:dyDescent="0.2">
      <c r="A22" s="194">
        <v>1997</v>
      </c>
      <c r="B22" s="112">
        <v>18243.900000000001</v>
      </c>
      <c r="C22" s="112">
        <v>16485.2</v>
      </c>
      <c r="D22" s="112">
        <v>1758.7</v>
      </c>
      <c r="E22" s="154">
        <v>8571.5</v>
      </c>
      <c r="F22" s="154">
        <v>7742</v>
      </c>
      <c r="G22" s="154">
        <v>829.5</v>
      </c>
      <c r="H22" s="112">
        <v>4826.6000000000004</v>
      </c>
      <c r="I22" s="112">
        <v>4518.6000000000004</v>
      </c>
      <c r="J22" s="112">
        <v>308</v>
      </c>
      <c r="K22" s="112">
        <v>4845.8</v>
      </c>
      <c r="L22" s="112">
        <v>4224.6000000000004</v>
      </c>
      <c r="M22" s="113">
        <v>621.20000000000005</v>
      </c>
    </row>
    <row r="23" spans="1:22" x14ac:dyDescent="0.2">
      <c r="A23" s="194" t="s">
        <v>26</v>
      </c>
      <c r="B23" s="112">
        <v>20346.499999999996</v>
      </c>
      <c r="C23" s="112">
        <v>18441.399999999998</v>
      </c>
      <c r="D23" s="112">
        <v>1905.1</v>
      </c>
      <c r="E23" s="154">
        <v>9540</v>
      </c>
      <c r="F23" s="154">
        <v>8772.2999999999993</v>
      </c>
      <c r="G23" s="154">
        <v>767.69999999999993</v>
      </c>
      <c r="H23" s="112">
        <v>4987.1000000000004</v>
      </c>
      <c r="I23" s="112">
        <v>4752.8</v>
      </c>
      <c r="J23" s="112">
        <v>234.3</v>
      </c>
      <c r="K23" s="112">
        <v>5819.4</v>
      </c>
      <c r="L23" s="112">
        <v>4916.2999999999993</v>
      </c>
      <c r="M23" s="113">
        <v>903.09999999999991</v>
      </c>
    </row>
    <row r="24" spans="1:22" x14ac:dyDescent="0.2">
      <c r="A24" s="194"/>
      <c r="B24" s="112"/>
      <c r="C24" s="112"/>
      <c r="D24" s="112"/>
      <c r="E24" s="154"/>
      <c r="F24" s="154"/>
      <c r="G24" s="154"/>
      <c r="H24" s="112"/>
      <c r="I24" s="112"/>
      <c r="J24" s="112"/>
      <c r="K24" s="112"/>
      <c r="L24" s="112"/>
      <c r="M24" s="113"/>
    </row>
    <row r="25" spans="1:22" x14ac:dyDescent="0.2">
      <c r="A25" s="194">
        <v>2001</v>
      </c>
      <c r="B25" s="112">
        <v>24469.4</v>
      </c>
      <c r="C25" s="112">
        <v>22305.300000000003</v>
      </c>
      <c r="D25" s="112">
        <v>2164.1</v>
      </c>
      <c r="E25" s="154">
        <v>12613.7</v>
      </c>
      <c r="F25" s="154">
        <v>11348.5</v>
      </c>
      <c r="G25" s="154">
        <v>1265.2</v>
      </c>
      <c r="H25" s="112">
        <v>5581.5</v>
      </c>
      <c r="I25" s="112">
        <v>5337.4</v>
      </c>
      <c r="J25" s="112">
        <v>244.1</v>
      </c>
      <c r="K25" s="112">
        <v>6274.2</v>
      </c>
      <c r="L25" s="112">
        <v>5619.4</v>
      </c>
      <c r="M25" s="113">
        <v>654.79999999999995</v>
      </c>
      <c r="N25" s="22"/>
      <c r="O25" s="22"/>
      <c r="P25" s="22"/>
    </row>
    <row r="26" spans="1:22" x14ac:dyDescent="0.2">
      <c r="A26" s="194">
        <v>2003</v>
      </c>
      <c r="B26" s="112">
        <v>27245.800000000003</v>
      </c>
      <c r="C26" s="112">
        <v>24813.300000000003</v>
      </c>
      <c r="D26" s="112">
        <v>2432.5</v>
      </c>
      <c r="E26" s="154">
        <v>13390.7</v>
      </c>
      <c r="F26" s="154">
        <v>12077.1</v>
      </c>
      <c r="G26" s="154">
        <v>1313.6</v>
      </c>
      <c r="H26" s="112">
        <v>6360</v>
      </c>
      <c r="I26" s="112">
        <v>6075.3</v>
      </c>
      <c r="J26" s="112">
        <v>284.7</v>
      </c>
      <c r="K26" s="112">
        <v>7495.0999999999995</v>
      </c>
      <c r="L26" s="112">
        <v>6660.9</v>
      </c>
      <c r="M26" s="113">
        <v>834.19999999999993</v>
      </c>
      <c r="N26" s="22"/>
      <c r="O26" s="22"/>
      <c r="P26" s="22"/>
      <c r="Q26" s="22"/>
      <c r="R26" s="22"/>
      <c r="S26" s="22"/>
      <c r="T26" s="22"/>
      <c r="U26" s="22"/>
      <c r="V26" s="22"/>
    </row>
    <row r="27" spans="1:22" x14ac:dyDescent="0.2">
      <c r="A27" s="194">
        <v>2004</v>
      </c>
      <c r="B27" s="112">
        <v>27552.7</v>
      </c>
      <c r="C27" s="112">
        <v>25280.5</v>
      </c>
      <c r="D27" s="112">
        <v>2272.1999999999998</v>
      </c>
      <c r="E27" s="154">
        <v>12707.7</v>
      </c>
      <c r="F27" s="154">
        <v>11735.5</v>
      </c>
      <c r="G27" s="154">
        <v>972.19999999999993</v>
      </c>
      <c r="H27" s="112">
        <v>6620</v>
      </c>
      <c r="I27" s="112">
        <v>6320</v>
      </c>
      <c r="J27" s="112">
        <v>300</v>
      </c>
      <c r="K27" s="112">
        <v>8225</v>
      </c>
      <c r="L27" s="112">
        <v>7225</v>
      </c>
      <c r="M27" s="113">
        <v>1000</v>
      </c>
      <c r="N27" s="22"/>
      <c r="O27" s="22"/>
      <c r="P27" s="22"/>
      <c r="Q27" s="22"/>
      <c r="R27" s="22"/>
      <c r="S27" s="22"/>
      <c r="T27" s="22"/>
      <c r="U27" s="22"/>
      <c r="V27" s="22"/>
    </row>
    <row r="28" spans="1:22" x14ac:dyDescent="0.2">
      <c r="A28" s="194">
        <v>2005</v>
      </c>
      <c r="B28" s="112">
        <v>29514.799999999999</v>
      </c>
      <c r="C28" s="112">
        <v>27442.6</v>
      </c>
      <c r="D28" s="112">
        <v>2072.1999999999998</v>
      </c>
      <c r="E28" s="154">
        <v>13511.699999999999</v>
      </c>
      <c r="F28" s="154">
        <v>12591.3</v>
      </c>
      <c r="G28" s="154">
        <v>920.4</v>
      </c>
      <c r="H28" s="112">
        <v>6906.8</v>
      </c>
      <c r="I28" s="112">
        <v>6660.9000000000005</v>
      </c>
      <c r="J28" s="112">
        <v>245.9</v>
      </c>
      <c r="K28" s="112">
        <v>9096.2999999999993</v>
      </c>
      <c r="L28" s="112">
        <v>8190.4</v>
      </c>
      <c r="M28" s="113">
        <v>905.9</v>
      </c>
      <c r="N28" s="22"/>
      <c r="O28" s="22"/>
      <c r="P28" s="22"/>
      <c r="Q28" s="22"/>
      <c r="R28" s="22"/>
      <c r="S28" s="22"/>
      <c r="T28" s="22"/>
      <c r="U28" s="22"/>
      <c r="V28" s="22"/>
    </row>
    <row r="29" spans="1:22" x14ac:dyDescent="0.2">
      <c r="A29" s="194">
        <v>2006</v>
      </c>
      <c r="B29" s="112">
        <v>32274.9</v>
      </c>
      <c r="C29" s="112">
        <v>29845</v>
      </c>
      <c r="D29" s="112">
        <v>2429.9</v>
      </c>
      <c r="E29" s="154">
        <v>14734.9</v>
      </c>
      <c r="F29" s="154">
        <v>13615</v>
      </c>
      <c r="G29" s="154">
        <v>1119.9000000000001</v>
      </c>
      <c r="H29" s="112">
        <v>7650</v>
      </c>
      <c r="I29" s="112">
        <v>7350</v>
      </c>
      <c r="J29" s="112">
        <v>300</v>
      </c>
      <c r="K29" s="112">
        <v>9890</v>
      </c>
      <c r="L29" s="112">
        <v>8880</v>
      </c>
      <c r="M29" s="113">
        <v>1010</v>
      </c>
      <c r="N29" s="22"/>
      <c r="O29" s="22"/>
      <c r="P29" s="22"/>
      <c r="Q29" s="22"/>
      <c r="R29" s="22"/>
      <c r="S29" s="22"/>
      <c r="T29" s="22"/>
      <c r="U29" s="22"/>
      <c r="V29" s="22"/>
    </row>
    <row r="30" spans="1:22" x14ac:dyDescent="0.2">
      <c r="A30" s="194"/>
      <c r="B30" s="112"/>
      <c r="C30" s="112"/>
      <c r="D30" s="112"/>
      <c r="E30" s="154"/>
      <c r="F30" s="154"/>
      <c r="G30" s="154"/>
      <c r="H30" s="112"/>
      <c r="I30" s="112"/>
      <c r="J30" s="112"/>
      <c r="K30" s="112"/>
      <c r="L30" s="112"/>
      <c r="M30" s="113"/>
      <c r="N30" s="22"/>
      <c r="O30" s="22"/>
      <c r="P30" s="22"/>
      <c r="Q30" s="22"/>
      <c r="R30" s="22"/>
      <c r="S30" s="22"/>
      <c r="T30" s="22"/>
      <c r="U30" s="22"/>
      <c r="V30" s="22"/>
    </row>
    <row r="31" spans="1:22" x14ac:dyDescent="0.2">
      <c r="A31" s="194">
        <v>2007</v>
      </c>
      <c r="B31" s="112">
        <v>36788.200000000004</v>
      </c>
      <c r="C31" s="112">
        <v>33955.800000000003</v>
      </c>
      <c r="D31" s="112">
        <v>2832.4</v>
      </c>
      <c r="E31" s="154">
        <v>16755.400000000001</v>
      </c>
      <c r="F31" s="154">
        <v>15481.6</v>
      </c>
      <c r="G31" s="154">
        <v>1273.8</v>
      </c>
      <c r="H31" s="112">
        <v>8309.9</v>
      </c>
      <c r="I31" s="112">
        <v>7941.7</v>
      </c>
      <c r="J31" s="112">
        <v>368.20000000000005</v>
      </c>
      <c r="K31" s="112">
        <v>11722.9</v>
      </c>
      <c r="L31" s="112">
        <v>10532.5</v>
      </c>
      <c r="M31" s="116">
        <v>1190.4000000000001</v>
      </c>
      <c r="N31" s="22"/>
      <c r="O31" s="22"/>
      <c r="P31" s="22"/>
      <c r="Q31" s="22"/>
      <c r="R31" s="22"/>
      <c r="S31" s="22"/>
      <c r="T31" s="22"/>
      <c r="U31" s="22"/>
      <c r="V31" s="22"/>
    </row>
    <row r="32" spans="1:22" x14ac:dyDescent="0.2">
      <c r="A32" s="194">
        <v>2008</v>
      </c>
      <c r="B32" s="112">
        <v>40545.300000000003</v>
      </c>
      <c r="C32" s="112">
        <v>37354.400000000001</v>
      </c>
      <c r="D32" s="112">
        <v>3190.9</v>
      </c>
      <c r="E32" s="154">
        <v>18294.7</v>
      </c>
      <c r="F32" s="154">
        <v>16928.900000000001</v>
      </c>
      <c r="G32" s="154">
        <v>1365.8</v>
      </c>
      <c r="H32" s="112">
        <v>9266.6</v>
      </c>
      <c r="I32" s="112">
        <v>8812.5</v>
      </c>
      <c r="J32" s="112">
        <v>454.1</v>
      </c>
      <c r="K32" s="112">
        <v>12984</v>
      </c>
      <c r="L32" s="112">
        <v>11613</v>
      </c>
      <c r="M32" s="116">
        <v>1371</v>
      </c>
    </row>
    <row r="33" spans="1:13" x14ac:dyDescent="0.2">
      <c r="A33" s="194" t="s">
        <v>27</v>
      </c>
      <c r="B33" s="112">
        <v>41884.5</v>
      </c>
      <c r="C33" s="112">
        <v>39061.699999999997</v>
      </c>
      <c r="D33" s="112">
        <v>2822.8</v>
      </c>
      <c r="E33" s="154">
        <v>18201.900000000001</v>
      </c>
      <c r="F33" s="154">
        <v>17180.2</v>
      </c>
      <c r="G33" s="154">
        <v>1021.7</v>
      </c>
      <c r="H33" s="112">
        <v>10262.400000000001</v>
      </c>
      <c r="I33" s="112">
        <v>9794.2000000000007</v>
      </c>
      <c r="J33" s="112">
        <v>468.2</v>
      </c>
      <c r="K33" s="112">
        <v>13420.199999999999</v>
      </c>
      <c r="L33" s="112">
        <v>12087.3</v>
      </c>
      <c r="M33" s="113">
        <v>1332.9</v>
      </c>
    </row>
    <row r="34" spans="1:13" x14ac:dyDescent="0.2">
      <c r="A34" s="194">
        <v>2010</v>
      </c>
      <c r="B34" s="112">
        <v>42759.1</v>
      </c>
      <c r="C34" s="112">
        <v>40000.5</v>
      </c>
      <c r="D34" s="112">
        <v>2758.6</v>
      </c>
      <c r="E34" s="154">
        <v>18513.8</v>
      </c>
      <c r="F34" s="154">
        <v>17264.3</v>
      </c>
      <c r="G34" s="154">
        <v>1249.5</v>
      </c>
      <c r="H34" s="112">
        <v>10415.300000000001</v>
      </c>
      <c r="I34" s="112">
        <v>10051.200000000001</v>
      </c>
      <c r="J34" s="112">
        <v>364.1</v>
      </c>
      <c r="K34" s="112">
        <v>13830</v>
      </c>
      <c r="L34" s="112">
        <v>12685</v>
      </c>
      <c r="M34" s="113">
        <v>1145</v>
      </c>
    </row>
    <row r="35" spans="1:13" x14ac:dyDescent="0.2">
      <c r="A35" s="194">
        <v>2011</v>
      </c>
      <c r="B35" s="112">
        <v>45440.4</v>
      </c>
      <c r="C35" s="112">
        <v>42577.5</v>
      </c>
      <c r="D35" s="112">
        <v>2862.9</v>
      </c>
      <c r="E35" s="154">
        <v>20065.900000000001</v>
      </c>
      <c r="F35" s="154">
        <v>18532.5</v>
      </c>
      <c r="G35" s="154">
        <v>1533.4</v>
      </c>
      <c r="H35" s="112">
        <v>11115.1</v>
      </c>
      <c r="I35" s="112">
        <v>10657.4</v>
      </c>
      <c r="J35" s="112">
        <v>457.70000000000005</v>
      </c>
      <c r="K35" s="112">
        <v>14259.4</v>
      </c>
      <c r="L35" s="112">
        <v>13387.6</v>
      </c>
      <c r="M35" s="113">
        <v>871.8</v>
      </c>
    </row>
    <row r="36" spans="1:13" x14ac:dyDescent="0.2">
      <c r="A36" s="194"/>
      <c r="B36" s="112"/>
      <c r="C36" s="112"/>
      <c r="D36" s="112"/>
      <c r="E36" s="154"/>
      <c r="F36" s="154"/>
      <c r="G36" s="154"/>
      <c r="H36" s="112"/>
      <c r="I36" s="112"/>
      <c r="J36" s="112"/>
      <c r="K36" s="112"/>
      <c r="L36" s="112"/>
      <c r="M36" s="113"/>
    </row>
    <row r="37" spans="1:13" x14ac:dyDescent="0.2">
      <c r="A37" s="194">
        <v>2012</v>
      </c>
      <c r="B37" s="112">
        <v>48043.5</v>
      </c>
      <c r="C37" s="112">
        <v>45140.2</v>
      </c>
      <c r="D37" s="112">
        <v>2903.3</v>
      </c>
      <c r="E37" s="154">
        <v>21176.3</v>
      </c>
      <c r="F37" s="154">
        <v>19718.3</v>
      </c>
      <c r="G37" s="154">
        <v>1458</v>
      </c>
      <c r="H37" s="112">
        <v>11828.199999999999</v>
      </c>
      <c r="I37" s="112">
        <v>11237.9</v>
      </c>
      <c r="J37" s="112">
        <v>590.29999999999995</v>
      </c>
      <c r="K37" s="112">
        <v>15039</v>
      </c>
      <c r="L37" s="112">
        <v>14184</v>
      </c>
      <c r="M37" s="113">
        <v>855</v>
      </c>
    </row>
    <row r="38" spans="1:13" x14ac:dyDescent="0.2">
      <c r="A38" s="194">
        <v>2013</v>
      </c>
      <c r="B38" s="112">
        <v>50748.248439999996</v>
      </c>
      <c r="C38" s="112">
        <v>47817.748439999996</v>
      </c>
      <c r="D38" s="112">
        <v>2930.5</v>
      </c>
      <c r="E38" s="154">
        <v>22556.9</v>
      </c>
      <c r="F38" s="154">
        <v>21059.1</v>
      </c>
      <c r="G38" s="154">
        <v>1497.8</v>
      </c>
      <c r="H38" s="112">
        <v>12190.1</v>
      </c>
      <c r="I38" s="112">
        <v>11689</v>
      </c>
      <c r="J38" s="112">
        <v>501.1</v>
      </c>
      <c r="K38" s="112">
        <v>16001.248439999999</v>
      </c>
      <c r="L38" s="112">
        <v>15069.648439999999</v>
      </c>
      <c r="M38" s="113">
        <v>931.59999999999991</v>
      </c>
    </row>
    <row r="39" spans="1:13" x14ac:dyDescent="0.2">
      <c r="A39" s="194">
        <v>2014</v>
      </c>
      <c r="B39" s="112">
        <f>SUM(C39:D39)</f>
        <v>53867</v>
      </c>
      <c r="C39" s="112">
        <f t="shared" ref="C39:D41" si="0">SUM(F39,I39,L39)</f>
        <v>50894.7</v>
      </c>
      <c r="D39" s="112">
        <f t="shared" si="0"/>
        <v>2972.3</v>
      </c>
      <c r="E39" s="154">
        <v>24801.9</v>
      </c>
      <c r="F39" s="154">
        <v>23336</v>
      </c>
      <c r="G39" s="154">
        <v>1465.9</v>
      </c>
      <c r="H39" s="112">
        <v>12345.1</v>
      </c>
      <c r="I39" s="112">
        <v>11910.7</v>
      </c>
      <c r="J39" s="112">
        <v>434.40000000000003</v>
      </c>
      <c r="K39" s="112">
        <v>16720</v>
      </c>
      <c r="L39" s="112">
        <v>15648</v>
      </c>
      <c r="M39" s="113">
        <v>1072</v>
      </c>
    </row>
    <row r="40" spans="1:13" x14ac:dyDescent="0.2">
      <c r="A40" s="194">
        <v>2015</v>
      </c>
      <c r="B40" s="112">
        <f>SUM(C40:D40)</f>
        <v>60209.307390000053</v>
      </c>
      <c r="C40" s="112">
        <f t="shared" si="0"/>
        <v>56087.086410000054</v>
      </c>
      <c r="D40" s="112">
        <f t="shared" si="0"/>
        <v>4122.2209800000001</v>
      </c>
      <c r="E40" s="154">
        <v>27782.400000000001</v>
      </c>
      <c r="F40" s="154">
        <v>26034.5</v>
      </c>
      <c r="G40" s="154">
        <v>1748</v>
      </c>
      <c r="H40" s="112">
        <f>+I40+J40</f>
        <v>13718.1</v>
      </c>
      <c r="I40" s="112">
        <v>12811.7</v>
      </c>
      <c r="J40" s="112">
        <v>906.4</v>
      </c>
      <c r="K40" s="112">
        <f>+L40+M40</f>
        <v>18708.707390000058</v>
      </c>
      <c r="L40" s="112">
        <v>17240.886410000057</v>
      </c>
      <c r="M40" s="113">
        <v>1467.82098</v>
      </c>
    </row>
    <row r="41" spans="1:13" x14ac:dyDescent="0.2">
      <c r="A41" s="194">
        <v>2016</v>
      </c>
      <c r="B41" s="112">
        <f>SUM(C41:D41)</f>
        <v>63344.780999999995</v>
      </c>
      <c r="C41" s="112">
        <f t="shared" si="0"/>
        <v>59298.593999999997</v>
      </c>
      <c r="D41" s="112">
        <f t="shared" si="0"/>
        <v>4046.1869999999999</v>
      </c>
      <c r="E41" s="154">
        <v>29489.200000000001</v>
      </c>
      <c r="F41" s="154">
        <v>27688.7</v>
      </c>
      <c r="G41" s="154">
        <v>1800.5</v>
      </c>
      <c r="H41" s="112">
        <f>+I41+J41</f>
        <v>13219.581</v>
      </c>
      <c r="I41" s="112">
        <v>12737.894</v>
      </c>
      <c r="J41" s="112">
        <v>481.68700000000001</v>
      </c>
      <c r="K41" s="112">
        <f>+L41+M41</f>
        <v>20636</v>
      </c>
      <c r="L41" s="112">
        <v>18872</v>
      </c>
      <c r="M41" s="113">
        <v>1764</v>
      </c>
    </row>
    <row r="42" spans="1:13" x14ac:dyDescent="0.2">
      <c r="A42" s="194"/>
      <c r="B42" s="112"/>
      <c r="C42" s="112"/>
      <c r="D42" s="112"/>
      <c r="E42" s="154"/>
      <c r="F42" s="154"/>
      <c r="G42" s="154"/>
      <c r="H42" s="112"/>
      <c r="I42" s="112"/>
      <c r="J42" s="112"/>
      <c r="K42" s="112"/>
      <c r="L42" s="112"/>
      <c r="M42" s="113"/>
    </row>
    <row r="43" spans="1:13" x14ac:dyDescent="0.2">
      <c r="A43" s="194">
        <v>2017</v>
      </c>
      <c r="B43" s="112">
        <f t="shared" ref="B43" si="1">SUM(C43:D43)</f>
        <v>69176.2</v>
      </c>
      <c r="C43" s="112">
        <f t="shared" ref="C43" si="2">SUM(F43,I43,L43)</f>
        <v>64542.3</v>
      </c>
      <c r="D43" s="112">
        <f t="shared" ref="D43" si="3">SUM(G43,J43,M43)</f>
        <v>4633.8999999999996</v>
      </c>
      <c r="E43" s="154">
        <f>SUM(F43:G43)</f>
        <v>31989.8</v>
      </c>
      <c r="F43" s="154">
        <v>30318.3</v>
      </c>
      <c r="G43" s="154">
        <v>1671.5</v>
      </c>
      <c r="H43" s="112">
        <f t="shared" ref="H43:H44" si="4">+I43+J43</f>
        <v>13864.4</v>
      </c>
      <c r="I43" s="112">
        <v>13124</v>
      </c>
      <c r="J43" s="112">
        <v>740.4</v>
      </c>
      <c r="K43" s="112">
        <f t="shared" ref="K43:K44" si="5">+L43+M43</f>
        <v>23322</v>
      </c>
      <c r="L43" s="112">
        <v>21100</v>
      </c>
      <c r="M43" s="113">
        <v>2222</v>
      </c>
    </row>
    <row r="44" spans="1:13" x14ac:dyDescent="0.2">
      <c r="A44" s="194">
        <v>2018</v>
      </c>
      <c r="B44" s="112">
        <f t="shared" ref="B44" si="6">SUM(C44:D44)</f>
        <v>72777.143365855256</v>
      </c>
      <c r="C44" s="112">
        <f t="shared" ref="C44" si="7">SUM(F44,I44,L44)</f>
        <v>66934.643365855256</v>
      </c>
      <c r="D44" s="112">
        <f t="shared" ref="D44" si="8">SUM(G44,J44,M44)</f>
        <v>5842.5</v>
      </c>
      <c r="E44" s="154">
        <f>SUM(F44:G44)</f>
        <v>32748.2</v>
      </c>
      <c r="F44" s="154">
        <v>30546.400000000001</v>
      </c>
      <c r="G44" s="154">
        <v>2201.8000000000002</v>
      </c>
      <c r="H44" s="112">
        <f t="shared" si="4"/>
        <v>14827.9</v>
      </c>
      <c r="I44" s="112">
        <v>13686.3</v>
      </c>
      <c r="J44" s="112">
        <v>1141.5999999999999</v>
      </c>
      <c r="K44" s="112">
        <f t="shared" si="5"/>
        <v>25201.043365855254</v>
      </c>
      <c r="L44" s="112">
        <v>22701.943365855255</v>
      </c>
      <c r="M44" s="113">
        <v>2499.1</v>
      </c>
    </row>
    <row r="45" spans="1:13" x14ac:dyDescent="0.2">
      <c r="A45" s="194">
        <v>2019</v>
      </c>
      <c r="B45" s="112">
        <v>76830.489189999993</v>
      </c>
      <c r="C45" s="112">
        <v>71374.085739999995</v>
      </c>
      <c r="D45" s="112">
        <v>5456.4034499999998</v>
      </c>
      <c r="E45" s="154">
        <v>35408.1</v>
      </c>
      <c r="F45" s="154">
        <v>33164.199999999997</v>
      </c>
      <c r="G45" s="154">
        <v>2243.9</v>
      </c>
      <c r="H45" s="112">
        <v>15087.8</v>
      </c>
      <c r="I45" s="112">
        <v>14564.4</v>
      </c>
      <c r="J45" s="112">
        <v>523.4</v>
      </c>
      <c r="K45" s="112">
        <v>26334.589189999995</v>
      </c>
      <c r="L45" s="112">
        <v>23645.485739999996</v>
      </c>
      <c r="M45" s="113">
        <v>2689.1034499999996</v>
      </c>
    </row>
    <row r="46" spans="1:13" x14ac:dyDescent="0.2">
      <c r="A46" s="194">
        <v>2020</v>
      </c>
      <c r="B46" s="112">
        <v>77690.275999999998</v>
      </c>
      <c r="C46" s="112">
        <v>72017.733999999997</v>
      </c>
      <c r="D46" s="112">
        <v>5672.5419999999995</v>
      </c>
      <c r="E46" s="154">
        <v>36876.299999999996</v>
      </c>
      <c r="F46" s="154">
        <v>34438.699999999997</v>
      </c>
      <c r="G46" s="154">
        <v>2437.6</v>
      </c>
      <c r="H46" s="112">
        <v>14997.676000000001</v>
      </c>
      <c r="I46" s="112">
        <v>14471.434000000001</v>
      </c>
      <c r="J46" s="112">
        <v>526.24199999999996</v>
      </c>
      <c r="K46" s="112">
        <v>25816.3</v>
      </c>
      <c r="L46" s="112">
        <v>23107.599999999999</v>
      </c>
      <c r="M46" s="113">
        <v>2708.7</v>
      </c>
    </row>
    <row r="47" spans="1:13" x14ac:dyDescent="0.2">
      <c r="A47" s="194">
        <v>2021</v>
      </c>
      <c r="B47" s="112">
        <v>81620.2</v>
      </c>
      <c r="C47" s="112">
        <v>75953.400000000009</v>
      </c>
      <c r="D47" s="112">
        <v>5666.8</v>
      </c>
      <c r="E47" s="154">
        <v>38305.1</v>
      </c>
      <c r="F47" s="154">
        <v>36506.9</v>
      </c>
      <c r="G47" s="154">
        <v>1798.2</v>
      </c>
      <c r="H47" s="112">
        <v>16410.900000000001</v>
      </c>
      <c r="I47" s="112">
        <v>15128.7</v>
      </c>
      <c r="J47" s="112">
        <v>1282.2</v>
      </c>
      <c r="K47" s="112">
        <v>26904.200000000004</v>
      </c>
      <c r="L47" s="112">
        <v>24317.800000000003</v>
      </c>
      <c r="M47" s="113">
        <v>2586.4</v>
      </c>
    </row>
    <row r="48" spans="1:13" ht="12.75" customHeight="1" x14ac:dyDescent="0.2">
      <c r="A48" s="156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</row>
    <row r="49" spans="1:13" ht="12.75" customHeight="1" x14ac:dyDescent="0.2">
      <c r="A49" s="158" t="s">
        <v>28</v>
      </c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</row>
    <row r="50" spans="1:13" ht="12.75" customHeight="1" x14ac:dyDescent="0.2">
      <c r="A50" s="239"/>
      <c r="B50" s="239"/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</row>
    <row r="51" spans="1:13" x14ac:dyDescent="0.2">
      <c r="A51" s="213" t="s">
        <v>29</v>
      </c>
      <c r="B51" s="214"/>
      <c r="C51" s="215"/>
      <c r="D51" s="159"/>
      <c r="E51" s="159"/>
      <c r="F51" s="159"/>
      <c r="G51" s="159"/>
      <c r="H51" s="159"/>
      <c r="I51" s="159"/>
      <c r="J51" s="159"/>
      <c r="K51" s="159"/>
      <c r="L51" s="159"/>
      <c r="M51" s="159"/>
    </row>
    <row r="52" spans="1:13" x14ac:dyDescent="0.2">
      <c r="A52" s="157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</row>
    <row r="53" spans="1:13" x14ac:dyDescent="0.2">
      <c r="A53" s="157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</row>
    <row r="54" spans="1:13" x14ac:dyDescent="0.2">
      <c r="A54" s="157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</row>
    <row r="55" spans="1:13" x14ac:dyDescent="0.2">
      <c r="A55" s="157"/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</row>
    <row r="56" spans="1:13" x14ac:dyDescent="0.2">
      <c r="A56" s="157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</row>
    <row r="57" spans="1:13" x14ac:dyDescent="0.2">
      <c r="A57" s="157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</row>
    <row r="58" spans="1:13" x14ac:dyDescent="0.2">
      <c r="A58" s="157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</row>
    <row r="59" spans="1:13" x14ac:dyDescent="0.2">
      <c r="A59" s="157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</row>
    <row r="60" spans="1:13" x14ac:dyDescent="0.2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</row>
    <row r="61" spans="1:13" x14ac:dyDescent="0.2">
      <c r="A61" s="157"/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</row>
    <row r="62" spans="1:13" x14ac:dyDescent="0.2">
      <c r="A62" s="157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</row>
    <row r="63" spans="1:13" x14ac:dyDescent="0.2">
      <c r="A63" s="157"/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</row>
    <row r="64" spans="1:13" x14ac:dyDescent="0.2">
      <c r="A64" s="157"/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</row>
    <row r="65" spans="1:13" x14ac:dyDescent="0.2">
      <c r="A65" s="157"/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</row>
    <row r="66" spans="1:13" x14ac:dyDescent="0.2">
      <c r="A66" s="157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</row>
    <row r="67" spans="1:13" x14ac:dyDescent="0.2">
      <c r="A67" s="157"/>
      <c r="B67" s="157"/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</row>
    <row r="68" spans="1:13" x14ac:dyDescent="0.2">
      <c r="A68" s="157"/>
      <c r="B68" s="157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</row>
    <row r="69" spans="1:13" x14ac:dyDescent="0.2">
      <c r="A69" s="157"/>
      <c r="B69" s="157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</row>
    <row r="70" spans="1:13" x14ac:dyDescent="0.2">
      <c r="A70" s="157"/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</row>
    <row r="71" spans="1:13" x14ac:dyDescent="0.2">
      <c r="A71" s="157"/>
      <c r="B71" s="157"/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</row>
    <row r="72" spans="1:13" x14ac:dyDescent="0.2">
      <c r="A72" s="157"/>
      <c r="B72" s="157"/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</row>
    <row r="73" spans="1:13" x14ac:dyDescent="0.2">
      <c r="A73" s="157"/>
      <c r="B73" s="157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</row>
    <row r="74" spans="1:13" x14ac:dyDescent="0.2">
      <c r="A74" s="157"/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</row>
    <row r="75" spans="1:13" x14ac:dyDescent="0.2">
      <c r="A75" s="157"/>
      <c r="B75" s="157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</row>
    <row r="76" spans="1:13" x14ac:dyDescent="0.2">
      <c r="A76" s="157"/>
      <c r="B76" s="157"/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</row>
    <row r="77" spans="1:13" x14ac:dyDescent="0.2">
      <c r="A77" s="157"/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</row>
    <row r="78" spans="1:13" x14ac:dyDescent="0.2">
      <c r="A78" s="157"/>
      <c r="B78" s="157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</row>
  </sheetData>
  <mergeCells count="6">
    <mergeCell ref="A50:M50"/>
    <mergeCell ref="K5:M5"/>
    <mergeCell ref="A5:A6"/>
    <mergeCell ref="B5:D5"/>
    <mergeCell ref="E5:G5"/>
    <mergeCell ref="H5:J5"/>
  </mergeCells>
  <phoneticPr fontId="0" type="noConversion"/>
  <pageMargins left="0.22" right="0.17" top="0.984251969" bottom="0.984251969" header="0.5" footer="0.5"/>
  <pageSetup paperSize="9" scale="69" orientation="landscape" r:id="rId1"/>
  <headerFooter alignWithMargins="0"/>
  <ignoredErrors>
    <ignoredError sqref="A34" formula="1"/>
    <ignoredError sqref="A20 A22:A23" numberStoredAsText="1"/>
    <ignoredError sqref="A33" numberStoredAsText="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AG52"/>
  <sheetViews>
    <sheetView zoomScaleNormal="100" workbookViewId="0"/>
  </sheetViews>
  <sheetFormatPr baseColWidth="10" defaultColWidth="2.85546875" defaultRowHeight="12.75" x14ac:dyDescent="0.2"/>
  <cols>
    <col min="1" max="1" width="8.7109375" style="4" customWidth="1"/>
    <col min="2" max="13" width="10.7109375" style="4" customWidth="1"/>
    <col min="14" max="14" width="2.85546875" style="4" customWidth="1"/>
    <col min="15" max="15" width="8.85546875" style="4" bestFit="1" customWidth="1"/>
    <col min="16" max="16" width="9" style="4" customWidth="1"/>
    <col min="17" max="17" width="8.140625" style="4" customWidth="1"/>
    <col min="18" max="18" width="6.5703125" style="4" customWidth="1"/>
    <col min="19" max="19" width="7.28515625" style="4" customWidth="1"/>
    <col min="20" max="16384" width="2.85546875" style="4"/>
  </cols>
  <sheetData>
    <row r="1" spans="1:33" x14ac:dyDescent="0.2">
      <c r="A1" s="231" t="s">
        <v>144</v>
      </c>
      <c r="B1" s="152"/>
      <c r="C1" s="152"/>
      <c r="D1" s="141"/>
      <c r="E1" s="141"/>
      <c r="F1" s="141"/>
    </row>
    <row r="2" spans="1:33" ht="18" x14ac:dyDescent="0.25">
      <c r="A2" s="1" t="s">
        <v>30</v>
      </c>
      <c r="B2" s="2"/>
    </row>
    <row r="3" spans="1:33" ht="15.75" x14ac:dyDescent="0.25">
      <c r="A3" s="3" t="s">
        <v>31</v>
      </c>
      <c r="B3" s="2"/>
    </row>
    <row r="4" spans="1:33" x14ac:dyDescent="0.2">
      <c r="A4" s="2"/>
      <c r="B4" s="2"/>
    </row>
    <row r="5" spans="1:33" s="9" customFormat="1" ht="14.25" x14ac:dyDescent="0.2">
      <c r="A5" s="242" t="s">
        <v>17</v>
      </c>
      <c r="B5" s="245" t="s">
        <v>18</v>
      </c>
      <c r="C5" s="245"/>
      <c r="D5" s="245"/>
      <c r="E5" s="247" t="s">
        <v>19</v>
      </c>
      <c r="F5" s="247"/>
      <c r="G5" s="247"/>
      <c r="H5" s="245" t="s">
        <v>20</v>
      </c>
      <c r="I5" s="245"/>
      <c r="J5" s="245"/>
      <c r="K5" s="245" t="s">
        <v>21</v>
      </c>
      <c r="L5" s="245"/>
      <c r="M5" s="240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s="6" customFormat="1" ht="14.25" x14ac:dyDescent="0.2">
      <c r="A6" s="243"/>
      <c r="B6" s="70" t="s">
        <v>22</v>
      </c>
      <c r="C6" s="70" t="s">
        <v>23</v>
      </c>
      <c r="D6" s="70" t="s">
        <v>24</v>
      </c>
      <c r="E6" s="148" t="s">
        <v>22</v>
      </c>
      <c r="F6" s="148" t="s">
        <v>23</v>
      </c>
      <c r="G6" s="148" t="s">
        <v>24</v>
      </c>
      <c r="H6" s="70" t="s">
        <v>22</v>
      </c>
      <c r="I6" s="70" t="s">
        <v>23</v>
      </c>
      <c r="J6" s="70" t="s">
        <v>24</v>
      </c>
      <c r="K6" s="70" t="s">
        <v>22</v>
      </c>
      <c r="L6" s="70" t="s">
        <v>23</v>
      </c>
      <c r="M6" s="71" t="s">
        <v>24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x14ac:dyDescent="0.2">
      <c r="A7" s="91">
        <v>1970</v>
      </c>
      <c r="B7" s="112">
        <f>SUM(C7:D7)</f>
        <v>12039</v>
      </c>
      <c r="C7" s="112">
        <f t="shared" ref="C7:C39" si="0">SUM(F7,I7,L7)</f>
        <v>10459.5</v>
      </c>
      <c r="D7" s="112">
        <f t="shared" ref="D7:D39" si="1">SUM(G7,J7,M7)</f>
        <v>1579.5</v>
      </c>
      <c r="E7" s="112">
        <f>SUM(F7:G7)</f>
        <v>3723.8</v>
      </c>
      <c r="F7" s="160">
        <v>3452.3</v>
      </c>
      <c r="G7" s="160">
        <v>271.5</v>
      </c>
      <c r="H7" s="112">
        <f>SUM(I7:J7)</f>
        <v>4449.3999999999996</v>
      </c>
      <c r="I7" s="161">
        <v>3990</v>
      </c>
      <c r="J7" s="161">
        <v>459.4</v>
      </c>
      <c r="K7" s="112">
        <f>SUM(L7:M7)</f>
        <v>3865.7999999999997</v>
      </c>
      <c r="L7" s="161">
        <v>3017.2</v>
      </c>
      <c r="M7" s="162">
        <v>848.6</v>
      </c>
      <c r="O7" s="7"/>
    </row>
    <row r="8" spans="1:33" x14ac:dyDescent="0.2">
      <c r="A8" s="91">
        <v>1972</v>
      </c>
      <c r="B8" s="112">
        <f t="shared" ref="B8:B39" si="2">SUM(C8:D8)</f>
        <v>13583.5</v>
      </c>
      <c r="C8" s="112">
        <f t="shared" si="0"/>
        <v>12028.4</v>
      </c>
      <c r="D8" s="112">
        <f t="shared" si="1"/>
        <v>1555.1</v>
      </c>
      <c r="E8" s="112">
        <f t="shared" ref="E8:E44" si="3">SUM(F8:G8)</f>
        <v>3905.7999999999997</v>
      </c>
      <c r="F8" s="160">
        <v>3684.8999999999996</v>
      </c>
      <c r="G8" s="160">
        <v>220.9</v>
      </c>
      <c r="H8" s="112">
        <f t="shared" ref="H8:H41" si="4">SUM(I8:J8)</f>
        <v>5047.7000000000007</v>
      </c>
      <c r="I8" s="161">
        <v>4586.1000000000004</v>
      </c>
      <c r="J8" s="161">
        <v>461.6</v>
      </c>
      <c r="K8" s="112">
        <f t="shared" ref="K8:K41" si="5">SUM(L8:M8)</f>
        <v>4630</v>
      </c>
      <c r="L8" s="161">
        <v>3757.4</v>
      </c>
      <c r="M8" s="162">
        <v>872.6</v>
      </c>
      <c r="O8" s="7"/>
    </row>
    <row r="9" spans="1:33" x14ac:dyDescent="0.2">
      <c r="A9" s="91">
        <v>1974</v>
      </c>
      <c r="B9" s="112">
        <f t="shared" si="2"/>
        <v>14033.099999999999</v>
      </c>
      <c r="C9" s="112">
        <f t="shared" si="0"/>
        <v>12608.3</v>
      </c>
      <c r="D9" s="112">
        <f t="shared" si="1"/>
        <v>1424.8</v>
      </c>
      <c r="E9" s="112">
        <f t="shared" si="3"/>
        <v>4112.5999999999995</v>
      </c>
      <c r="F9" s="160">
        <v>3732.7999999999997</v>
      </c>
      <c r="G9" s="160">
        <v>379.79999999999995</v>
      </c>
      <c r="H9" s="112">
        <f t="shared" si="4"/>
        <v>5409.2</v>
      </c>
      <c r="I9" s="161">
        <v>4973.5</v>
      </c>
      <c r="J9" s="161">
        <v>435.70000000000005</v>
      </c>
      <c r="K9" s="112">
        <f t="shared" si="5"/>
        <v>4511.3</v>
      </c>
      <c r="L9" s="161">
        <v>3902</v>
      </c>
      <c r="M9" s="162">
        <v>609.29999999999995</v>
      </c>
      <c r="O9" s="7"/>
    </row>
    <row r="10" spans="1:33" x14ac:dyDescent="0.2">
      <c r="A10" s="91">
        <v>1977</v>
      </c>
      <c r="B10" s="112">
        <f t="shared" si="2"/>
        <v>16616.599999999999</v>
      </c>
      <c r="C10" s="112">
        <f t="shared" si="0"/>
        <v>14413.6</v>
      </c>
      <c r="D10" s="112">
        <f t="shared" si="1"/>
        <v>2203</v>
      </c>
      <c r="E10" s="112">
        <f t="shared" si="3"/>
        <v>5200</v>
      </c>
      <c r="F10" s="160">
        <v>4572.3</v>
      </c>
      <c r="G10" s="160">
        <v>627.70000000000005</v>
      </c>
      <c r="H10" s="112">
        <f t="shared" si="4"/>
        <v>5865.5999999999995</v>
      </c>
      <c r="I10" s="161">
        <v>5258.7</v>
      </c>
      <c r="J10" s="161">
        <v>606.9</v>
      </c>
      <c r="K10" s="112">
        <f t="shared" si="5"/>
        <v>5551</v>
      </c>
      <c r="L10" s="161">
        <v>4582.6000000000004</v>
      </c>
      <c r="M10" s="162">
        <v>968.40000000000009</v>
      </c>
      <c r="O10" s="7"/>
    </row>
    <row r="11" spans="1:33" x14ac:dyDescent="0.2">
      <c r="A11" s="91">
        <v>1979</v>
      </c>
      <c r="B11" s="112">
        <f t="shared" si="2"/>
        <v>17338.5</v>
      </c>
      <c r="C11" s="112">
        <f t="shared" si="0"/>
        <v>15674.8</v>
      </c>
      <c r="D11" s="112">
        <f t="shared" si="1"/>
        <v>1663.6999999999998</v>
      </c>
      <c r="E11" s="112">
        <f t="shared" si="3"/>
        <v>5450.8</v>
      </c>
      <c r="F11" s="160">
        <v>5000</v>
      </c>
      <c r="G11" s="160">
        <v>450.79999999999995</v>
      </c>
      <c r="H11" s="112">
        <f t="shared" si="4"/>
        <v>6530.9</v>
      </c>
      <c r="I11" s="161">
        <v>6024.7999999999993</v>
      </c>
      <c r="J11" s="161">
        <v>506.1</v>
      </c>
      <c r="K11" s="112">
        <f t="shared" si="5"/>
        <v>5356.8</v>
      </c>
      <c r="L11" s="161">
        <v>4650</v>
      </c>
      <c r="M11" s="162">
        <v>706.8</v>
      </c>
      <c r="O11" s="7"/>
    </row>
    <row r="12" spans="1:33" x14ac:dyDescent="0.2">
      <c r="A12" s="91"/>
      <c r="B12" s="112"/>
      <c r="C12" s="112"/>
      <c r="D12" s="112"/>
      <c r="E12" s="112"/>
      <c r="F12" s="160"/>
      <c r="G12" s="160"/>
      <c r="H12" s="112"/>
      <c r="I12" s="161"/>
      <c r="J12" s="161"/>
      <c r="K12" s="112"/>
      <c r="L12" s="161"/>
      <c r="M12" s="162"/>
      <c r="O12" s="7"/>
    </row>
    <row r="13" spans="1:33" x14ac:dyDescent="0.2">
      <c r="A13" s="91">
        <v>1981</v>
      </c>
      <c r="B13" s="112">
        <f t="shared" si="2"/>
        <v>18746.099999999999</v>
      </c>
      <c r="C13" s="112">
        <f t="shared" si="0"/>
        <v>16978.099999999999</v>
      </c>
      <c r="D13" s="112">
        <f t="shared" si="1"/>
        <v>1768</v>
      </c>
      <c r="E13" s="112">
        <f t="shared" si="3"/>
        <v>5861.4000000000005</v>
      </c>
      <c r="F13" s="160">
        <v>5314.1</v>
      </c>
      <c r="G13" s="160">
        <v>547.30000000000007</v>
      </c>
      <c r="H13" s="112">
        <f t="shared" si="4"/>
        <v>7525.7000000000007</v>
      </c>
      <c r="I13" s="161">
        <v>6894.1</v>
      </c>
      <c r="J13" s="161">
        <v>631.59999999999991</v>
      </c>
      <c r="K13" s="112">
        <f t="shared" si="5"/>
        <v>5359</v>
      </c>
      <c r="L13" s="161">
        <v>4769.8999999999996</v>
      </c>
      <c r="M13" s="162">
        <v>589.1</v>
      </c>
      <c r="O13" s="7"/>
    </row>
    <row r="14" spans="1:33" x14ac:dyDescent="0.2">
      <c r="A14" s="91">
        <v>1983</v>
      </c>
      <c r="B14" s="112">
        <f t="shared" si="2"/>
        <v>20961.800000000003</v>
      </c>
      <c r="C14" s="112">
        <f t="shared" si="0"/>
        <v>18934.900000000001</v>
      </c>
      <c r="D14" s="112">
        <f t="shared" si="1"/>
        <v>2026.8999999999999</v>
      </c>
      <c r="E14" s="112">
        <f t="shared" si="3"/>
        <v>6859.5</v>
      </c>
      <c r="F14" s="160">
        <v>6318.4</v>
      </c>
      <c r="G14" s="160">
        <v>541.1</v>
      </c>
      <c r="H14" s="112">
        <f t="shared" si="4"/>
        <v>8743.7999999999993</v>
      </c>
      <c r="I14" s="161">
        <v>7789.2999999999993</v>
      </c>
      <c r="J14" s="161">
        <v>954.5</v>
      </c>
      <c r="K14" s="112">
        <f t="shared" si="5"/>
        <v>5358.5000000000009</v>
      </c>
      <c r="L14" s="161">
        <v>4827.2000000000007</v>
      </c>
      <c r="M14" s="162">
        <v>531.29999999999995</v>
      </c>
      <c r="O14" s="7"/>
    </row>
    <row r="15" spans="1:33" x14ac:dyDescent="0.2">
      <c r="A15" s="91">
        <v>1985</v>
      </c>
      <c r="B15" s="112">
        <f t="shared" si="2"/>
        <v>25338.199999999997</v>
      </c>
      <c r="C15" s="112">
        <f t="shared" si="0"/>
        <v>22739.699999999997</v>
      </c>
      <c r="D15" s="112">
        <f t="shared" si="1"/>
        <v>2598.5</v>
      </c>
      <c r="E15" s="112">
        <f t="shared" si="3"/>
        <v>11039.9</v>
      </c>
      <c r="F15" s="160">
        <v>10035</v>
      </c>
      <c r="G15" s="160">
        <v>1004.9</v>
      </c>
      <c r="H15" s="112">
        <f t="shared" si="4"/>
        <v>8730.5</v>
      </c>
      <c r="I15" s="161">
        <v>7703.0999999999995</v>
      </c>
      <c r="J15" s="161">
        <v>1027.4000000000001</v>
      </c>
      <c r="K15" s="112">
        <f t="shared" si="5"/>
        <v>5567.8</v>
      </c>
      <c r="L15" s="161">
        <v>5001.6000000000004</v>
      </c>
      <c r="M15" s="162">
        <v>566.20000000000005</v>
      </c>
      <c r="O15" s="7"/>
    </row>
    <row r="16" spans="1:33" x14ac:dyDescent="0.2">
      <c r="A16" s="91">
        <v>1987</v>
      </c>
      <c r="B16" s="112">
        <f t="shared" si="2"/>
        <v>27381.5</v>
      </c>
      <c r="C16" s="112">
        <f t="shared" si="0"/>
        <v>24454</v>
      </c>
      <c r="D16" s="112">
        <f t="shared" si="1"/>
        <v>2927.5</v>
      </c>
      <c r="E16" s="112">
        <f t="shared" si="3"/>
        <v>12069</v>
      </c>
      <c r="F16" s="160">
        <v>10711</v>
      </c>
      <c r="G16" s="160">
        <v>1358</v>
      </c>
      <c r="H16" s="112">
        <f t="shared" si="4"/>
        <v>9565.6999999999989</v>
      </c>
      <c r="I16" s="161">
        <v>8576.2999999999993</v>
      </c>
      <c r="J16" s="161">
        <v>989.4</v>
      </c>
      <c r="K16" s="112">
        <f t="shared" si="5"/>
        <v>5746.8</v>
      </c>
      <c r="L16" s="161">
        <v>5166.7</v>
      </c>
      <c r="M16" s="162">
        <v>580.1</v>
      </c>
      <c r="O16" s="7"/>
    </row>
    <row r="17" spans="1:33" x14ac:dyDescent="0.2">
      <c r="A17" s="91">
        <v>1989</v>
      </c>
      <c r="B17" s="112">
        <f t="shared" si="2"/>
        <v>28337.1</v>
      </c>
      <c r="C17" s="112">
        <f t="shared" si="0"/>
        <v>25060.6</v>
      </c>
      <c r="D17" s="112">
        <f t="shared" si="1"/>
        <v>3276.4999999999995</v>
      </c>
      <c r="E17" s="112">
        <f t="shared" si="3"/>
        <v>11153.599999999999</v>
      </c>
      <c r="F17" s="160">
        <v>9856.7999999999993</v>
      </c>
      <c r="G17" s="160">
        <v>1296.8</v>
      </c>
      <c r="H17" s="112">
        <f t="shared" si="4"/>
        <v>10449.500000000002</v>
      </c>
      <c r="I17" s="161">
        <v>9328.9000000000015</v>
      </c>
      <c r="J17" s="161">
        <v>1120.5999999999999</v>
      </c>
      <c r="K17" s="112">
        <f t="shared" si="5"/>
        <v>6734</v>
      </c>
      <c r="L17" s="161">
        <v>5874.9</v>
      </c>
      <c r="M17" s="162">
        <v>859.1</v>
      </c>
      <c r="O17" s="7"/>
    </row>
    <row r="18" spans="1:33" x14ac:dyDescent="0.2">
      <c r="A18" s="91"/>
      <c r="B18" s="112"/>
      <c r="C18" s="112"/>
      <c r="D18" s="112"/>
      <c r="E18" s="112"/>
      <c r="F18" s="160"/>
      <c r="G18" s="160"/>
      <c r="H18" s="112"/>
      <c r="I18" s="161"/>
      <c r="J18" s="161"/>
      <c r="K18" s="112"/>
      <c r="L18" s="161"/>
      <c r="M18" s="162"/>
      <c r="O18" s="7"/>
    </row>
    <row r="19" spans="1:33" x14ac:dyDescent="0.2">
      <c r="A19" s="91">
        <v>1991</v>
      </c>
      <c r="B19" s="112">
        <f t="shared" si="2"/>
        <v>28685.200000000001</v>
      </c>
      <c r="C19" s="112">
        <f t="shared" si="0"/>
        <v>25401.600000000002</v>
      </c>
      <c r="D19" s="112">
        <f t="shared" si="1"/>
        <v>3283.6</v>
      </c>
      <c r="E19" s="112">
        <f t="shared" si="3"/>
        <v>11208.9</v>
      </c>
      <c r="F19" s="160">
        <v>10046.1</v>
      </c>
      <c r="G19" s="160">
        <v>1162.8</v>
      </c>
      <c r="H19" s="112">
        <f t="shared" si="4"/>
        <v>9915.6</v>
      </c>
      <c r="I19" s="161">
        <v>9058.2000000000007</v>
      </c>
      <c r="J19" s="161">
        <v>857.4</v>
      </c>
      <c r="K19" s="112">
        <f t="shared" si="5"/>
        <v>7560.7000000000007</v>
      </c>
      <c r="L19" s="161">
        <v>6297.3</v>
      </c>
      <c r="M19" s="162">
        <v>1263.4000000000001</v>
      </c>
      <c r="O19" s="7"/>
    </row>
    <row r="20" spans="1:33" x14ac:dyDescent="0.2">
      <c r="A20" s="91">
        <v>1993</v>
      </c>
      <c r="B20" s="112">
        <f t="shared" si="2"/>
        <v>30774.2</v>
      </c>
      <c r="C20" s="112">
        <f t="shared" si="0"/>
        <v>27193.200000000001</v>
      </c>
      <c r="D20" s="112">
        <f t="shared" si="1"/>
        <v>3581</v>
      </c>
      <c r="E20" s="112">
        <f t="shared" si="3"/>
        <v>12088.500000000002</v>
      </c>
      <c r="F20" s="160">
        <v>10533.400000000001</v>
      </c>
      <c r="G20" s="160">
        <v>1555.1</v>
      </c>
      <c r="H20" s="112">
        <f t="shared" si="4"/>
        <v>10327.199999999999</v>
      </c>
      <c r="I20" s="161">
        <v>9312.7999999999993</v>
      </c>
      <c r="J20" s="161">
        <v>1014.4</v>
      </c>
      <c r="K20" s="112">
        <f t="shared" si="5"/>
        <v>8358.5</v>
      </c>
      <c r="L20" s="161">
        <v>7347</v>
      </c>
      <c r="M20" s="162">
        <v>1011.5</v>
      </c>
      <c r="O20" s="7"/>
    </row>
    <row r="21" spans="1:33" ht="14.25" x14ac:dyDescent="0.2">
      <c r="A21" s="93" t="s">
        <v>32</v>
      </c>
      <c r="B21" s="112">
        <f t="shared" si="2"/>
        <v>32284.5</v>
      </c>
      <c r="C21" s="112">
        <f t="shared" si="0"/>
        <v>29088</v>
      </c>
      <c r="D21" s="112">
        <f t="shared" si="1"/>
        <v>3196.5000000000005</v>
      </c>
      <c r="E21" s="112">
        <f t="shared" si="3"/>
        <v>14839.1</v>
      </c>
      <c r="F21" s="160">
        <v>13013.7</v>
      </c>
      <c r="G21" s="160">
        <v>1825.4</v>
      </c>
      <c r="H21" s="112">
        <f t="shared" si="4"/>
        <v>9078.1</v>
      </c>
      <c r="I21" s="161">
        <v>8634.9</v>
      </c>
      <c r="J21" s="161">
        <v>443.20000000000005</v>
      </c>
      <c r="K21" s="112">
        <f t="shared" si="5"/>
        <v>8367.2999999999993</v>
      </c>
      <c r="L21" s="161">
        <v>7439.4</v>
      </c>
      <c r="M21" s="162">
        <v>927.90000000000009</v>
      </c>
      <c r="O21" s="7"/>
    </row>
    <row r="22" spans="1:33" x14ac:dyDescent="0.2">
      <c r="A22" s="93">
        <v>1997</v>
      </c>
      <c r="B22" s="112">
        <f t="shared" si="2"/>
        <v>34395</v>
      </c>
      <c r="C22" s="112">
        <f t="shared" si="0"/>
        <v>31079.399999999998</v>
      </c>
      <c r="D22" s="112">
        <f t="shared" si="1"/>
        <v>3315.6</v>
      </c>
      <c r="E22" s="112">
        <f t="shared" si="3"/>
        <v>16159.699999999999</v>
      </c>
      <c r="F22" s="160">
        <v>14595.9</v>
      </c>
      <c r="G22" s="160">
        <v>1563.8</v>
      </c>
      <c r="H22" s="112">
        <f t="shared" si="4"/>
        <v>9099.6</v>
      </c>
      <c r="I22" s="161">
        <v>8518.9</v>
      </c>
      <c r="J22" s="161">
        <v>580.70000000000005</v>
      </c>
      <c r="K22" s="112">
        <f t="shared" si="5"/>
        <v>9135.6999999999989</v>
      </c>
      <c r="L22" s="161">
        <v>7964.5999999999995</v>
      </c>
      <c r="M22" s="162">
        <v>1171.0999999999999</v>
      </c>
      <c r="O22" s="7"/>
    </row>
    <row r="23" spans="1:33" x14ac:dyDescent="0.2">
      <c r="A23" s="93">
        <v>1999</v>
      </c>
      <c r="B23" s="112">
        <f t="shared" si="2"/>
        <v>35883.4</v>
      </c>
      <c r="C23" s="112">
        <f t="shared" si="0"/>
        <v>32523.599999999999</v>
      </c>
      <c r="D23" s="112">
        <f t="shared" si="1"/>
        <v>3359.8</v>
      </c>
      <c r="E23" s="112">
        <f t="shared" si="3"/>
        <v>16824.900000000001</v>
      </c>
      <c r="F23" s="160">
        <v>15471</v>
      </c>
      <c r="G23" s="160">
        <v>1353.9</v>
      </c>
      <c r="H23" s="112">
        <f t="shared" si="4"/>
        <v>8795.3000000000011</v>
      </c>
      <c r="I23" s="161">
        <v>8382.1</v>
      </c>
      <c r="J23" s="161">
        <v>413.2</v>
      </c>
      <c r="K23" s="112">
        <f t="shared" si="5"/>
        <v>10263.200000000001</v>
      </c>
      <c r="L23" s="161">
        <v>8670.5</v>
      </c>
      <c r="M23" s="162">
        <v>1592.6999999999998</v>
      </c>
      <c r="O23" s="7"/>
    </row>
    <row r="24" spans="1:33" x14ac:dyDescent="0.2">
      <c r="A24" s="93"/>
      <c r="B24" s="112"/>
      <c r="C24" s="112"/>
      <c r="D24" s="112"/>
      <c r="E24" s="112"/>
      <c r="F24" s="160"/>
      <c r="G24" s="160"/>
      <c r="H24" s="112"/>
      <c r="I24" s="161"/>
      <c r="J24" s="161"/>
      <c r="K24" s="112"/>
      <c r="L24" s="161"/>
      <c r="M24" s="162"/>
      <c r="O24" s="7"/>
    </row>
    <row r="25" spans="1:33" x14ac:dyDescent="0.2">
      <c r="A25" s="93">
        <v>2001</v>
      </c>
      <c r="B25" s="112">
        <f t="shared" si="2"/>
        <v>40856.200000000004</v>
      </c>
      <c r="C25" s="112">
        <f t="shared" si="0"/>
        <v>37242.800000000003</v>
      </c>
      <c r="D25" s="112">
        <f t="shared" si="1"/>
        <v>3613.3999999999996</v>
      </c>
      <c r="E25" s="112">
        <f t="shared" si="3"/>
        <v>21060.9</v>
      </c>
      <c r="F25" s="160">
        <v>18948.400000000001</v>
      </c>
      <c r="G25" s="160">
        <v>2112.5</v>
      </c>
      <c r="H25" s="112">
        <f t="shared" si="4"/>
        <v>9319.4</v>
      </c>
      <c r="I25" s="161">
        <v>8911.7999999999993</v>
      </c>
      <c r="J25" s="161">
        <v>407.59999999999997</v>
      </c>
      <c r="K25" s="112">
        <f t="shared" si="5"/>
        <v>10475.9</v>
      </c>
      <c r="L25" s="161">
        <v>9382.6</v>
      </c>
      <c r="M25" s="162">
        <v>1093.3</v>
      </c>
      <c r="O25" s="7"/>
    </row>
    <row r="26" spans="1:33" x14ac:dyDescent="0.2">
      <c r="A26" s="93">
        <v>2003</v>
      </c>
      <c r="B26" s="112">
        <f t="shared" si="2"/>
        <v>43557.200000000004</v>
      </c>
      <c r="C26" s="112">
        <f t="shared" si="0"/>
        <v>39668.400000000001</v>
      </c>
      <c r="D26" s="112">
        <f t="shared" si="1"/>
        <v>3888.7999999999997</v>
      </c>
      <c r="E26" s="112">
        <f t="shared" si="3"/>
        <v>21407.4</v>
      </c>
      <c r="F26" s="160">
        <v>19307.400000000001</v>
      </c>
      <c r="G26" s="160">
        <v>2100</v>
      </c>
      <c r="H26" s="112">
        <f t="shared" si="4"/>
        <v>10167.600000000002</v>
      </c>
      <c r="I26" s="161">
        <v>9712.4000000000015</v>
      </c>
      <c r="J26" s="161">
        <v>455.2</v>
      </c>
      <c r="K26" s="112">
        <f t="shared" si="5"/>
        <v>11982.2</v>
      </c>
      <c r="L26" s="161">
        <v>10648.6</v>
      </c>
      <c r="M26" s="162">
        <v>1333.6</v>
      </c>
      <c r="O26" s="7"/>
    </row>
    <row r="27" spans="1:33" x14ac:dyDescent="0.2">
      <c r="A27" s="93">
        <v>2004</v>
      </c>
      <c r="B27" s="112">
        <f t="shared" si="2"/>
        <v>43141.8</v>
      </c>
      <c r="C27" s="112">
        <f t="shared" si="0"/>
        <v>39584</v>
      </c>
      <c r="D27" s="112">
        <f t="shared" si="1"/>
        <v>3557.8</v>
      </c>
      <c r="E27" s="112">
        <f t="shared" si="3"/>
        <v>19897.7</v>
      </c>
      <c r="F27" s="160">
        <v>18375.400000000001</v>
      </c>
      <c r="G27" s="160">
        <v>1522.3</v>
      </c>
      <c r="H27" s="112">
        <f t="shared" si="4"/>
        <v>10365.5</v>
      </c>
      <c r="I27" s="161">
        <v>9895.7999999999993</v>
      </c>
      <c r="J27" s="161">
        <v>469.70000000000005</v>
      </c>
      <c r="K27" s="112">
        <f t="shared" si="5"/>
        <v>12878.599999999999</v>
      </c>
      <c r="L27" s="161">
        <v>11312.8</v>
      </c>
      <c r="M27" s="162">
        <v>1565.8000000000002</v>
      </c>
      <c r="O27" s="7"/>
    </row>
    <row r="28" spans="1:33" x14ac:dyDescent="0.2">
      <c r="A28" s="93">
        <v>2005</v>
      </c>
      <c r="B28" s="112">
        <f t="shared" si="2"/>
        <v>45263.400000000009</v>
      </c>
      <c r="C28" s="112">
        <f t="shared" si="0"/>
        <v>42085.600000000006</v>
      </c>
      <c r="D28" s="112">
        <f t="shared" si="1"/>
        <v>3177.8</v>
      </c>
      <c r="E28" s="112">
        <f t="shared" si="3"/>
        <v>20721.400000000001</v>
      </c>
      <c r="F28" s="160">
        <v>19309.900000000001</v>
      </c>
      <c r="G28" s="160">
        <v>1411.5</v>
      </c>
      <c r="H28" s="112">
        <f t="shared" si="4"/>
        <v>10592.1</v>
      </c>
      <c r="I28" s="161">
        <v>10215</v>
      </c>
      <c r="J28" s="161">
        <v>377.09999999999997</v>
      </c>
      <c r="K28" s="112">
        <f t="shared" si="5"/>
        <v>13949.900000000001</v>
      </c>
      <c r="L28" s="161">
        <v>12560.7</v>
      </c>
      <c r="M28" s="162">
        <v>1389.2</v>
      </c>
      <c r="O28" s="7"/>
    </row>
    <row r="29" spans="1:33" x14ac:dyDescent="0.2">
      <c r="A29" s="93">
        <v>2006</v>
      </c>
      <c r="B29" s="112">
        <f t="shared" si="2"/>
        <v>46519.3</v>
      </c>
      <c r="C29" s="112">
        <f t="shared" si="0"/>
        <v>43016.9</v>
      </c>
      <c r="D29" s="112">
        <f t="shared" si="1"/>
        <v>3502.3999999999996</v>
      </c>
      <c r="E29" s="112">
        <f t="shared" si="3"/>
        <v>21238.100000000002</v>
      </c>
      <c r="F29" s="160">
        <v>19623.900000000001</v>
      </c>
      <c r="G29" s="160">
        <v>1614.2</v>
      </c>
      <c r="H29" s="112">
        <f t="shared" si="4"/>
        <v>11026.3</v>
      </c>
      <c r="I29" s="161">
        <v>10593.9</v>
      </c>
      <c r="J29" s="161">
        <v>432.4</v>
      </c>
      <c r="K29" s="112">
        <f t="shared" si="5"/>
        <v>14254.9</v>
      </c>
      <c r="L29" s="161">
        <v>12799.1</v>
      </c>
      <c r="M29" s="162">
        <v>1455.8</v>
      </c>
      <c r="O29" s="7"/>
    </row>
    <row r="30" spans="1:33" x14ac:dyDescent="0.2">
      <c r="A30" s="93"/>
      <c r="B30" s="112"/>
      <c r="C30" s="112"/>
      <c r="D30" s="112"/>
      <c r="E30" s="112"/>
      <c r="F30" s="160"/>
      <c r="G30" s="160"/>
      <c r="H30" s="112"/>
      <c r="I30" s="161"/>
      <c r="J30" s="161"/>
      <c r="K30" s="112"/>
      <c r="L30" s="161"/>
      <c r="M30" s="162"/>
      <c r="O30" s="7"/>
    </row>
    <row r="31" spans="1:33" s="81" customFormat="1" x14ac:dyDescent="0.2">
      <c r="A31" s="93">
        <v>2007</v>
      </c>
      <c r="B31" s="112">
        <f t="shared" si="2"/>
        <v>49233.4</v>
      </c>
      <c r="C31" s="112">
        <f t="shared" si="0"/>
        <v>45442.8</v>
      </c>
      <c r="D31" s="112">
        <f t="shared" si="1"/>
        <v>3790.5999999999995</v>
      </c>
      <c r="E31" s="112">
        <f t="shared" si="3"/>
        <v>22423.600000000002</v>
      </c>
      <c r="F31" s="160">
        <v>20718.900000000001</v>
      </c>
      <c r="G31" s="160">
        <v>1704.6999999999998</v>
      </c>
      <c r="H31" s="112">
        <f t="shared" si="4"/>
        <v>11121</v>
      </c>
      <c r="I31" s="161">
        <v>10628.3</v>
      </c>
      <c r="J31" s="161">
        <v>492.7</v>
      </c>
      <c r="K31" s="112">
        <f t="shared" si="5"/>
        <v>15688.8</v>
      </c>
      <c r="L31" s="161">
        <v>14095.599999999999</v>
      </c>
      <c r="M31" s="162">
        <v>1593.1999999999998</v>
      </c>
      <c r="O31" s="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x14ac:dyDescent="0.2">
      <c r="A32" s="93">
        <v>2008</v>
      </c>
      <c r="B32" s="112">
        <f t="shared" si="2"/>
        <v>51875.199999999997</v>
      </c>
      <c r="C32" s="112">
        <f t="shared" si="0"/>
        <v>47792.7</v>
      </c>
      <c r="D32" s="112">
        <f t="shared" si="1"/>
        <v>4082.5</v>
      </c>
      <c r="E32" s="112">
        <f t="shared" si="3"/>
        <v>23406.9</v>
      </c>
      <c r="F32" s="163">
        <v>21659.5</v>
      </c>
      <c r="G32" s="163">
        <v>1747.4</v>
      </c>
      <c r="H32" s="112">
        <f t="shared" si="4"/>
        <v>11856.099999999999</v>
      </c>
      <c r="I32" s="164">
        <v>11275.099999999999</v>
      </c>
      <c r="J32" s="164">
        <v>581</v>
      </c>
      <c r="K32" s="112">
        <f t="shared" si="5"/>
        <v>16612.2</v>
      </c>
      <c r="L32" s="164">
        <v>14858.1</v>
      </c>
      <c r="M32" s="162">
        <v>1754.1</v>
      </c>
      <c r="O32" s="7"/>
    </row>
    <row r="33" spans="1:33" s="10" customFormat="1" x14ac:dyDescent="0.2">
      <c r="A33" s="93" t="s">
        <v>27</v>
      </c>
      <c r="B33" s="112">
        <f t="shared" si="2"/>
        <v>51183.299999999996</v>
      </c>
      <c r="C33" s="112">
        <f t="shared" si="0"/>
        <v>47733.7</v>
      </c>
      <c r="D33" s="112">
        <f t="shared" si="1"/>
        <v>3449.6000000000004</v>
      </c>
      <c r="E33" s="112">
        <f t="shared" si="3"/>
        <v>22242.799999999999</v>
      </c>
      <c r="F33" s="163">
        <v>20994.3</v>
      </c>
      <c r="G33" s="163">
        <v>1248.5</v>
      </c>
      <c r="H33" s="112">
        <f t="shared" si="4"/>
        <v>12540.800000000001</v>
      </c>
      <c r="I33" s="164">
        <v>11968.6</v>
      </c>
      <c r="J33" s="164">
        <v>572.20000000000005</v>
      </c>
      <c r="K33" s="112">
        <f t="shared" si="5"/>
        <v>16399.7</v>
      </c>
      <c r="L33" s="164">
        <v>14770.8</v>
      </c>
      <c r="M33" s="162">
        <v>1628.9</v>
      </c>
      <c r="O33" s="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10" customFormat="1" x14ac:dyDescent="0.2">
      <c r="A34" s="93">
        <v>2010</v>
      </c>
      <c r="B34" s="112">
        <f t="shared" si="2"/>
        <v>50339.199999999997</v>
      </c>
      <c r="C34" s="112">
        <f t="shared" si="0"/>
        <v>47091.5</v>
      </c>
      <c r="D34" s="112">
        <f t="shared" si="1"/>
        <v>3247.7</v>
      </c>
      <c r="E34" s="112">
        <f t="shared" si="3"/>
        <v>21795.800000000003</v>
      </c>
      <c r="F34" s="163">
        <v>20324.800000000003</v>
      </c>
      <c r="G34" s="163">
        <v>1471</v>
      </c>
      <c r="H34" s="112">
        <f t="shared" si="4"/>
        <v>12261.7</v>
      </c>
      <c r="I34" s="164">
        <v>11833</v>
      </c>
      <c r="J34" s="164">
        <v>428.7</v>
      </c>
      <c r="K34" s="112">
        <f t="shared" si="5"/>
        <v>16281.7</v>
      </c>
      <c r="L34" s="164">
        <v>14933.7</v>
      </c>
      <c r="M34" s="162">
        <v>1348</v>
      </c>
      <c r="O34" s="7"/>
      <c r="P34" s="81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10" customFormat="1" x14ac:dyDescent="0.2">
      <c r="A35" s="93">
        <v>2011</v>
      </c>
      <c r="B35" s="112">
        <f t="shared" si="2"/>
        <v>51290.1</v>
      </c>
      <c r="C35" s="112">
        <f t="shared" si="0"/>
        <v>48058.7</v>
      </c>
      <c r="D35" s="112">
        <f t="shared" si="1"/>
        <v>3231.4</v>
      </c>
      <c r="E35" s="112">
        <f t="shared" si="3"/>
        <v>22649.1</v>
      </c>
      <c r="F35" s="163">
        <v>20918.3</v>
      </c>
      <c r="G35" s="163">
        <v>1730.8000000000002</v>
      </c>
      <c r="H35" s="112">
        <f t="shared" si="4"/>
        <v>12546</v>
      </c>
      <c r="I35" s="164">
        <v>12029.4</v>
      </c>
      <c r="J35" s="164">
        <v>516.6</v>
      </c>
      <c r="K35" s="112">
        <f t="shared" si="5"/>
        <v>16095</v>
      </c>
      <c r="L35" s="164">
        <v>15111</v>
      </c>
      <c r="M35" s="162">
        <v>984</v>
      </c>
      <c r="O35" s="7"/>
      <c r="P35" s="4"/>
      <c r="Q35" s="4"/>
      <c r="R35" s="4"/>
      <c r="S35" s="4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</row>
    <row r="36" spans="1:33" s="10" customFormat="1" x14ac:dyDescent="0.2">
      <c r="A36" s="93"/>
      <c r="B36" s="112"/>
      <c r="C36" s="112"/>
      <c r="D36" s="112"/>
      <c r="E36" s="112"/>
      <c r="F36" s="160"/>
      <c r="G36" s="160"/>
      <c r="H36" s="112"/>
      <c r="I36" s="161"/>
      <c r="J36" s="161"/>
      <c r="K36" s="112"/>
      <c r="L36" s="161"/>
      <c r="M36" s="162"/>
      <c r="O36" s="7"/>
      <c r="P36" s="4"/>
      <c r="Q36" s="4"/>
      <c r="R36" s="4"/>
      <c r="S36" s="4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</row>
    <row r="37" spans="1:33" s="10" customFormat="1" x14ac:dyDescent="0.2">
      <c r="A37" s="93">
        <v>2012</v>
      </c>
      <c r="B37" s="112">
        <f t="shared" si="2"/>
        <v>52243.1</v>
      </c>
      <c r="C37" s="112">
        <f t="shared" si="0"/>
        <v>49086</v>
      </c>
      <c r="D37" s="112">
        <f t="shared" si="1"/>
        <v>3157.1000000000004</v>
      </c>
      <c r="E37" s="112">
        <f t="shared" si="3"/>
        <v>23027.5</v>
      </c>
      <c r="F37" s="160">
        <v>21442</v>
      </c>
      <c r="G37" s="160">
        <v>1585.5</v>
      </c>
      <c r="H37" s="112">
        <f t="shared" si="4"/>
        <v>12862.1</v>
      </c>
      <c r="I37" s="161">
        <v>12220.2</v>
      </c>
      <c r="J37" s="161">
        <v>641.90000000000009</v>
      </c>
      <c r="K37" s="112">
        <f t="shared" si="5"/>
        <v>16353.5</v>
      </c>
      <c r="L37" s="161">
        <v>15423.8</v>
      </c>
      <c r="M37" s="162">
        <v>929.7</v>
      </c>
      <c r="O37" s="7"/>
      <c r="P37" s="4"/>
      <c r="Q37" s="4"/>
      <c r="R37" s="4"/>
      <c r="S37" s="4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</row>
    <row r="38" spans="1:33" s="10" customFormat="1" x14ac:dyDescent="0.2">
      <c r="A38" s="93">
        <v>2013</v>
      </c>
      <c r="B38" s="112">
        <f t="shared" si="2"/>
        <v>53421.3</v>
      </c>
      <c r="C38" s="112">
        <f t="shared" si="0"/>
        <v>50336.4</v>
      </c>
      <c r="D38" s="112">
        <f t="shared" si="1"/>
        <v>3084.8999999999996</v>
      </c>
      <c r="E38" s="112">
        <f t="shared" si="3"/>
        <v>23745</v>
      </c>
      <c r="F38" s="160">
        <v>22168.3</v>
      </c>
      <c r="G38" s="160">
        <v>1576.7</v>
      </c>
      <c r="H38" s="112">
        <f t="shared" si="4"/>
        <v>12832.2</v>
      </c>
      <c r="I38" s="161">
        <v>12304.7</v>
      </c>
      <c r="J38" s="161">
        <v>527.5</v>
      </c>
      <c r="K38" s="112">
        <f t="shared" si="5"/>
        <v>16844.100000000002</v>
      </c>
      <c r="L38" s="161">
        <v>15863.400000000001</v>
      </c>
      <c r="M38" s="162">
        <v>980.69999999999993</v>
      </c>
      <c r="O38" s="7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</row>
    <row r="39" spans="1:33" s="10" customFormat="1" x14ac:dyDescent="0.2">
      <c r="A39" s="93">
        <v>2014</v>
      </c>
      <c r="B39" s="112">
        <f t="shared" si="2"/>
        <v>55321.399999999994</v>
      </c>
      <c r="C39" s="112">
        <f t="shared" si="0"/>
        <v>52268.899999999994</v>
      </c>
      <c r="D39" s="112">
        <f t="shared" si="1"/>
        <v>3052.5</v>
      </c>
      <c r="E39" s="112">
        <f t="shared" si="3"/>
        <v>25471.599999999999</v>
      </c>
      <c r="F39" s="160">
        <v>23966.1</v>
      </c>
      <c r="G39" s="160">
        <v>1505.5</v>
      </c>
      <c r="H39" s="112">
        <f t="shared" si="4"/>
        <v>12678.4</v>
      </c>
      <c r="I39" s="161">
        <v>12232.3</v>
      </c>
      <c r="J39" s="161">
        <v>446.1</v>
      </c>
      <c r="K39" s="112">
        <f t="shared" si="5"/>
        <v>17171.400000000001</v>
      </c>
      <c r="L39" s="161">
        <v>16070.5</v>
      </c>
      <c r="M39" s="162">
        <v>1100.9000000000001</v>
      </c>
      <c r="O39" s="7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</row>
    <row r="40" spans="1:33" s="10" customFormat="1" x14ac:dyDescent="0.2">
      <c r="A40" s="93">
        <v>2015</v>
      </c>
      <c r="B40" s="112">
        <f t="shared" ref="B40:B41" si="6">SUM(C40:D40)</f>
        <v>60209.299999999996</v>
      </c>
      <c r="C40" s="112">
        <f>SUM(F40,I40,L40)</f>
        <v>56087.1</v>
      </c>
      <c r="D40" s="112">
        <f>SUM(G40,J40,M40)</f>
        <v>4122.2</v>
      </c>
      <c r="E40" s="112">
        <f t="shared" si="3"/>
        <v>27782.5</v>
      </c>
      <c r="F40" s="160">
        <v>26034.5</v>
      </c>
      <c r="G40" s="160">
        <v>1748</v>
      </c>
      <c r="H40" s="112">
        <f t="shared" si="4"/>
        <v>13718.1</v>
      </c>
      <c r="I40" s="161">
        <v>12811.7</v>
      </c>
      <c r="J40" s="161">
        <v>906.4</v>
      </c>
      <c r="K40" s="112">
        <f t="shared" si="5"/>
        <v>18708.7</v>
      </c>
      <c r="L40" s="161">
        <v>17240.900000000001</v>
      </c>
      <c r="M40" s="162">
        <v>1467.8</v>
      </c>
      <c r="O40" s="7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</row>
    <row r="41" spans="1:33" s="10" customFormat="1" x14ac:dyDescent="0.2">
      <c r="A41" s="93">
        <v>2016</v>
      </c>
      <c r="B41" s="112">
        <f t="shared" si="6"/>
        <v>61981.200000000004</v>
      </c>
      <c r="C41" s="112">
        <f>SUM(F41,I41,L41)</f>
        <v>58022.100000000006</v>
      </c>
      <c r="D41" s="112">
        <f>SUM(G41,J41,M41)</f>
        <v>3959.1000000000004</v>
      </c>
      <c r="E41" s="112">
        <f t="shared" si="3"/>
        <v>28854.5</v>
      </c>
      <c r="F41" s="160">
        <v>27092.7</v>
      </c>
      <c r="G41" s="160">
        <v>1761.8000000000002</v>
      </c>
      <c r="H41" s="112">
        <f t="shared" si="4"/>
        <v>12935</v>
      </c>
      <c r="I41" s="161">
        <v>12463.7</v>
      </c>
      <c r="J41" s="161">
        <v>471.3</v>
      </c>
      <c r="K41" s="112">
        <f t="shared" si="5"/>
        <v>20191.7</v>
      </c>
      <c r="L41" s="161">
        <v>18465.7</v>
      </c>
      <c r="M41" s="162">
        <v>1726</v>
      </c>
      <c r="O41" s="7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</row>
    <row r="42" spans="1:33" s="10" customFormat="1" x14ac:dyDescent="0.2">
      <c r="A42" s="93"/>
      <c r="B42" s="112"/>
      <c r="C42" s="112"/>
      <c r="D42" s="112"/>
      <c r="E42" s="112"/>
      <c r="F42" s="160"/>
      <c r="G42" s="160"/>
      <c r="H42" s="112"/>
      <c r="I42" s="161"/>
      <c r="J42" s="161"/>
      <c r="K42" s="112"/>
      <c r="L42" s="161"/>
      <c r="M42" s="162"/>
      <c r="O42" s="7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</row>
    <row r="43" spans="1:33" s="10" customFormat="1" x14ac:dyDescent="0.2">
      <c r="A43" s="93">
        <v>2017</v>
      </c>
      <c r="B43" s="112">
        <f t="shared" ref="B43" si="7">SUM(C43:D43)</f>
        <v>66425.100000000006</v>
      </c>
      <c r="C43" s="112">
        <f t="shared" ref="C43" si="8">SUM(F43,I43,L43)</f>
        <v>61975.4</v>
      </c>
      <c r="D43" s="112">
        <f t="shared" ref="D43" si="9">SUM(G43,J43,M43)</f>
        <v>4449.7</v>
      </c>
      <c r="E43" s="112">
        <f t="shared" si="3"/>
        <v>30717.5</v>
      </c>
      <c r="F43" s="160">
        <v>29112.5</v>
      </c>
      <c r="G43" s="160">
        <v>1605</v>
      </c>
      <c r="H43" s="112">
        <f t="shared" ref="H43:H44" si="10">SUM(I43:J43)</f>
        <v>13313.1</v>
      </c>
      <c r="I43" s="161">
        <v>12602.1</v>
      </c>
      <c r="J43" s="161">
        <v>711</v>
      </c>
      <c r="K43" s="112">
        <f t="shared" ref="K43:K44" si="11">SUM(L43:M43)</f>
        <v>22394.500000000004</v>
      </c>
      <c r="L43" s="161">
        <v>20260.800000000003</v>
      </c>
      <c r="M43" s="162">
        <v>2133.6999999999998</v>
      </c>
      <c r="O43" s="7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</row>
    <row r="44" spans="1:33" s="10" customFormat="1" x14ac:dyDescent="0.2">
      <c r="A44" s="93">
        <v>2018</v>
      </c>
      <c r="B44" s="112">
        <f t="shared" ref="B44" si="12">SUM(C44:D44)</f>
        <v>67847.599999999991</v>
      </c>
      <c r="C44" s="112">
        <f t="shared" ref="C44" si="13">SUM(F44,I44,L44)</f>
        <v>62400.7</v>
      </c>
      <c r="D44" s="112">
        <f t="shared" ref="D44" si="14">SUM(G44,J44,M44)</f>
        <v>5446.9</v>
      </c>
      <c r="E44" s="112">
        <f t="shared" si="3"/>
        <v>30530.000000000004</v>
      </c>
      <c r="F44" s="160">
        <v>28477.300000000003</v>
      </c>
      <c r="G44" s="160">
        <v>2052.6999999999998</v>
      </c>
      <c r="H44" s="112">
        <f t="shared" si="10"/>
        <v>13823.5</v>
      </c>
      <c r="I44" s="161">
        <v>12759.2</v>
      </c>
      <c r="J44" s="161">
        <v>1064.3</v>
      </c>
      <c r="K44" s="112">
        <f t="shared" si="11"/>
        <v>23494.1</v>
      </c>
      <c r="L44" s="161">
        <v>21164.2</v>
      </c>
      <c r="M44" s="162">
        <v>2329.8999999999996</v>
      </c>
      <c r="O44" s="7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</row>
    <row r="45" spans="1:33" s="10" customFormat="1" ht="15" x14ac:dyDescent="0.25">
      <c r="A45" s="93">
        <v>2019</v>
      </c>
      <c r="B45" s="112">
        <v>69607.399999999994</v>
      </c>
      <c r="C45" s="112">
        <v>64664</v>
      </c>
      <c r="D45" s="112">
        <v>4943.4000000000005</v>
      </c>
      <c r="E45" s="112">
        <v>32079.300000000003</v>
      </c>
      <c r="F45" s="160">
        <v>30046.400000000001</v>
      </c>
      <c r="G45" s="160">
        <v>2032.9</v>
      </c>
      <c r="H45" s="112">
        <v>13669.300000000001</v>
      </c>
      <c r="I45" s="161">
        <v>13195.1</v>
      </c>
      <c r="J45" s="161">
        <v>474.20000000000005</v>
      </c>
      <c r="K45" s="112">
        <v>23858.799999999999</v>
      </c>
      <c r="L45" s="161">
        <v>21422.5</v>
      </c>
      <c r="M45" s="162">
        <v>2436.3000000000002</v>
      </c>
      <c r="O45" s="202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</row>
    <row r="46" spans="1:33" s="10" customFormat="1" ht="15" x14ac:dyDescent="0.25">
      <c r="A46" s="93">
        <v>2020</v>
      </c>
      <c r="B46" s="112">
        <v>69304.5</v>
      </c>
      <c r="C46" s="112">
        <v>64244.200000000004</v>
      </c>
      <c r="D46" s="112">
        <v>5060.3</v>
      </c>
      <c r="E46" s="112">
        <v>32895.9</v>
      </c>
      <c r="F46" s="160">
        <v>30721.4</v>
      </c>
      <c r="G46" s="160">
        <v>2174.5</v>
      </c>
      <c r="H46" s="112">
        <v>13378.9</v>
      </c>
      <c r="I46" s="161">
        <v>12909.4</v>
      </c>
      <c r="J46" s="161">
        <v>469.5</v>
      </c>
      <c r="K46" s="112">
        <v>23029.7</v>
      </c>
      <c r="L46" s="161">
        <v>20613.400000000001</v>
      </c>
      <c r="M46" s="162">
        <v>2416.3000000000002</v>
      </c>
      <c r="O46" s="202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</row>
    <row r="47" spans="1:33" s="10" customFormat="1" ht="15" x14ac:dyDescent="0.25">
      <c r="A47" s="216">
        <v>2021</v>
      </c>
      <c r="B47" s="112">
        <v>69940.2</v>
      </c>
      <c r="C47" s="112">
        <v>65084.3</v>
      </c>
      <c r="D47" s="112">
        <v>4855.9000000000005</v>
      </c>
      <c r="E47" s="112">
        <v>32823.599999999999</v>
      </c>
      <c r="F47" s="160">
        <v>31282.699999999997</v>
      </c>
      <c r="G47" s="160">
        <v>1540.9</v>
      </c>
      <c r="H47" s="112">
        <v>14062.5</v>
      </c>
      <c r="I47" s="161">
        <v>12963.8</v>
      </c>
      <c r="J47" s="161">
        <v>1098.7</v>
      </c>
      <c r="K47" s="112">
        <v>23054.1</v>
      </c>
      <c r="L47" s="161">
        <v>20837.8</v>
      </c>
      <c r="M47" s="162">
        <v>2216.3000000000002</v>
      </c>
      <c r="O47" s="202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</row>
    <row r="48" spans="1:33" s="10" customFormat="1" ht="11.25" customHeight="1" x14ac:dyDescent="0.2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</row>
    <row r="49" spans="1:13" s="10" customFormat="1" ht="11.25" customHeight="1" x14ac:dyDescent="0.2">
      <c r="A49" s="29" t="s">
        <v>33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</row>
    <row r="50" spans="1:13" s="10" customFormat="1" ht="11.25" customHeight="1" x14ac:dyDescent="0.2">
      <c r="A50" s="117" t="s">
        <v>34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x14ac:dyDescent="0.2">
      <c r="A51" s="246"/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</row>
    <row r="52" spans="1:13" x14ac:dyDescent="0.2">
      <c r="A52" s="213" t="s">
        <v>29</v>
      </c>
      <c r="B52" s="214"/>
      <c r="C52" s="215"/>
      <c r="D52" s="159"/>
      <c r="E52" s="159"/>
      <c r="F52" s="159"/>
      <c r="G52" s="159"/>
      <c r="H52" s="159"/>
      <c r="I52" s="159"/>
      <c r="J52" s="159"/>
      <c r="K52" s="159"/>
      <c r="L52" s="159"/>
      <c r="M52" s="159"/>
    </row>
  </sheetData>
  <mergeCells count="6">
    <mergeCell ref="A51:M51"/>
    <mergeCell ref="K5:M5"/>
    <mergeCell ref="A5:A6"/>
    <mergeCell ref="B5:D5"/>
    <mergeCell ref="E5:G5"/>
    <mergeCell ref="H5:J5"/>
  </mergeCells>
  <phoneticPr fontId="0" type="noConversion"/>
  <pageMargins left="0.19685039370078741" right="0.15748031496062992" top="0.98425196850393704" bottom="0.98425196850393704" header="0.51181102362204722" footer="0.51181102362204722"/>
  <pageSetup paperSize="9" scale="66" orientation="landscape" r:id="rId1"/>
  <headerFooter alignWithMargins="0"/>
  <ignoredErrors>
    <ignoredError sqref="A3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O53"/>
  <sheetViews>
    <sheetView zoomScaleNormal="100" workbookViewId="0"/>
  </sheetViews>
  <sheetFormatPr baseColWidth="10" defaultColWidth="8.85546875" defaultRowHeight="12.75" x14ac:dyDescent="0.2"/>
  <cols>
    <col min="1" max="1" width="7" style="4" customWidth="1"/>
    <col min="2" max="2" width="17" style="4" customWidth="1"/>
    <col min="3" max="4" width="16.7109375" style="4" customWidth="1"/>
    <col min="5" max="5" width="19.5703125" style="4" customWidth="1"/>
    <col min="6" max="7" width="16.7109375" style="4" customWidth="1"/>
    <col min="8" max="8" width="17.28515625" style="4" customWidth="1"/>
    <col min="9" max="16384" width="8.85546875" style="4"/>
  </cols>
  <sheetData>
    <row r="1" spans="1:15" x14ac:dyDescent="0.2">
      <c r="A1" s="231" t="s">
        <v>144</v>
      </c>
      <c r="B1" s="152"/>
      <c r="C1" s="152"/>
      <c r="D1" s="141"/>
      <c r="E1" s="141"/>
      <c r="F1" s="152"/>
    </row>
    <row r="2" spans="1:15" s="2" customFormat="1" ht="18" x14ac:dyDescent="0.25">
      <c r="A2" s="1" t="s">
        <v>35</v>
      </c>
      <c r="B2" s="4"/>
    </row>
    <row r="3" spans="1:15" s="2" customFormat="1" ht="15.75" x14ac:dyDescent="0.25">
      <c r="A3" s="3" t="s">
        <v>36</v>
      </c>
    </row>
    <row r="4" spans="1:15" s="2" customFormat="1" x14ac:dyDescent="0.2"/>
    <row r="5" spans="1:15" ht="14.25" customHeight="1" x14ac:dyDescent="0.2">
      <c r="A5" s="62"/>
      <c r="B5" s="34"/>
      <c r="C5" s="248" t="s">
        <v>37</v>
      </c>
      <c r="D5" s="248"/>
      <c r="E5" s="248"/>
      <c r="F5" s="248" t="s">
        <v>38</v>
      </c>
      <c r="G5" s="248"/>
      <c r="H5" s="51" t="s">
        <v>39</v>
      </c>
    </row>
    <row r="6" spans="1:15" ht="17.25" customHeight="1" x14ac:dyDescent="0.2">
      <c r="A6" s="63"/>
      <c r="B6" s="36" t="s">
        <v>18</v>
      </c>
      <c r="C6" s="38" t="s">
        <v>18</v>
      </c>
      <c r="D6" s="38" t="s">
        <v>19</v>
      </c>
      <c r="E6" s="38" t="s">
        <v>40</v>
      </c>
      <c r="F6" s="38" t="s">
        <v>18</v>
      </c>
      <c r="G6" s="38" t="s">
        <v>41</v>
      </c>
      <c r="H6" s="52" t="s">
        <v>42</v>
      </c>
    </row>
    <row r="7" spans="1:15" ht="14.25" customHeight="1" x14ac:dyDescent="0.2">
      <c r="A7" s="63"/>
      <c r="B7" s="36"/>
      <c r="C7" s="37"/>
      <c r="D7" s="37"/>
      <c r="E7" s="38" t="s">
        <v>43</v>
      </c>
      <c r="F7" s="37"/>
      <c r="G7" s="38" t="s">
        <v>44</v>
      </c>
      <c r="H7" s="52"/>
    </row>
    <row r="8" spans="1:15" s="6" customFormat="1" ht="14.25" customHeight="1" x14ac:dyDescent="0.2">
      <c r="A8" s="64" t="s">
        <v>17</v>
      </c>
      <c r="B8" s="35"/>
      <c r="C8" s="39"/>
      <c r="D8" s="39"/>
      <c r="E8" s="39"/>
      <c r="F8" s="39"/>
      <c r="G8" s="32" t="s">
        <v>43</v>
      </c>
      <c r="H8" s="53"/>
      <c r="K8" s="4"/>
      <c r="L8" s="4"/>
      <c r="M8" s="4"/>
      <c r="N8" s="4"/>
      <c r="O8" s="4"/>
    </row>
    <row r="9" spans="1:15" x14ac:dyDescent="0.2">
      <c r="A9" s="59">
        <v>1970</v>
      </c>
      <c r="B9" s="112">
        <v>891</v>
      </c>
      <c r="C9" s="112">
        <v>393</v>
      </c>
      <c r="D9" s="112">
        <v>275.60000000000002</v>
      </c>
      <c r="E9" s="112">
        <v>117.4</v>
      </c>
      <c r="F9" s="112">
        <v>211.9</v>
      </c>
      <c r="G9" s="115" t="s">
        <v>45</v>
      </c>
      <c r="H9" s="113">
        <v>286.10000000000002</v>
      </c>
    </row>
    <row r="10" spans="1:15" x14ac:dyDescent="0.2">
      <c r="A10" s="59">
        <v>1972</v>
      </c>
      <c r="B10" s="112">
        <v>1236</v>
      </c>
      <c r="C10" s="112">
        <v>531.79999999999995</v>
      </c>
      <c r="D10" s="112">
        <v>355.4</v>
      </c>
      <c r="E10" s="112">
        <v>176.4</v>
      </c>
      <c r="F10" s="112">
        <v>282.89999999999998</v>
      </c>
      <c r="G10" s="112">
        <v>11.7</v>
      </c>
      <c r="H10" s="113">
        <v>421.3</v>
      </c>
    </row>
    <row r="11" spans="1:15" x14ac:dyDescent="0.2">
      <c r="A11" s="59">
        <v>1974</v>
      </c>
      <c r="B11" s="112">
        <v>1633.1</v>
      </c>
      <c r="C11" s="112">
        <v>725.8</v>
      </c>
      <c r="D11" s="112">
        <v>478.6</v>
      </c>
      <c r="E11" s="112">
        <v>247.2</v>
      </c>
      <c r="F11" s="112">
        <v>382.3</v>
      </c>
      <c r="G11" s="112">
        <v>16</v>
      </c>
      <c r="H11" s="113">
        <v>525</v>
      </c>
    </row>
    <row r="12" spans="1:15" ht="12" customHeight="1" x14ac:dyDescent="0.2">
      <c r="A12" s="59">
        <v>1977</v>
      </c>
      <c r="B12" s="112">
        <v>2716.2</v>
      </c>
      <c r="C12" s="112">
        <v>1260.5</v>
      </c>
      <c r="D12" s="112">
        <v>850</v>
      </c>
      <c r="E12" s="112">
        <v>410.5</v>
      </c>
      <c r="F12" s="112">
        <v>548.29999999999995</v>
      </c>
      <c r="G12" s="112">
        <v>41</v>
      </c>
      <c r="H12" s="113">
        <v>907.4</v>
      </c>
    </row>
    <row r="13" spans="1:15" x14ac:dyDescent="0.2">
      <c r="A13" s="59">
        <v>1979</v>
      </c>
      <c r="B13" s="112">
        <v>3265.2</v>
      </c>
      <c r="C13" s="112">
        <v>1592.9</v>
      </c>
      <c r="D13" s="112">
        <v>1026.5</v>
      </c>
      <c r="E13" s="112">
        <v>566.4</v>
      </c>
      <c r="F13" s="112">
        <v>663.5</v>
      </c>
      <c r="G13" s="112">
        <v>38.4</v>
      </c>
      <c r="H13" s="113">
        <v>1008.8</v>
      </c>
    </row>
    <row r="14" spans="1:15" x14ac:dyDescent="0.2">
      <c r="A14" s="59"/>
      <c r="B14" s="112"/>
      <c r="C14" s="112"/>
      <c r="D14" s="112"/>
      <c r="E14" s="112"/>
      <c r="F14" s="112"/>
      <c r="G14" s="112"/>
      <c r="H14" s="113"/>
    </row>
    <row r="15" spans="1:15" x14ac:dyDescent="0.2">
      <c r="A15" s="59">
        <v>1981</v>
      </c>
      <c r="B15" s="112">
        <v>4267.7</v>
      </c>
      <c r="C15" s="112">
        <v>2196.9</v>
      </c>
      <c r="D15" s="112">
        <v>1334.4</v>
      </c>
      <c r="E15" s="112">
        <v>862.5</v>
      </c>
      <c r="F15" s="112">
        <v>850.8</v>
      </c>
      <c r="G15" s="112">
        <v>53.9</v>
      </c>
      <c r="H15" s="113">
        <v>1220</v>
      </c>
    </row>
    <row r="16" spans="1:15" x14ac:dyDescent="0.2">
      <c r="A16" s="59">
        <v>1983</v>
      </c>
      <c r="B16" s="112">
        <v>5764.6</v>
      </c>
      <c r="C16" s="112">
        <v>3189.1000000000004</v>
      </c>
      <c r="D16" s="112">
        <v>1886.4</v>
      </c>
      <c r="E16" s="112">
        <v>1302.7</v>
      </c>
      <c r="F16" s="112">
        <v>1101.9000000000001</v>
      </c>
      <c r="G16" s="112">
        <v>73.900000000000006</v>
      </c>
      <c r="H16" s="113">
        <v>1473.6</v>
      </c>
    </row>
    <row r="17" spans="1:8" x14ac:dyDescent="0.2">
      <c r="A17" s="59">
        <v>1985</v>
      </c>
      <c r="B17" s="112">
        <v>8202.9000000000015</v>
      </c>
      <c r="C17" s="112">
        <v>5081.1000000000004</v>
      </c>
      <c r="D17" s="112">
        <v>3574</v>
      </c>
      <c r="E17" s="112">
        <v>1507.1</v>
      </c>
      <c r="F17" s="112">
        <v>1319.3</v>
      </c>
      <c r="G17" s="112">
        <v>93.3</v>
      </c>
      <c r="H17" s="113">
        <v>1802.5</v>
      </c>
    </row>
    <row r="18" spans="1:8" x14ac:dyDescent="0.2">
      <c r="A18" s="59">
        <v>1987</v>
      </c>
      <c r="B18" s="112">
        <v>10319.400000000001</v>
      </c>
      <c r="C18" s="112">
        <v>6327</v>
      </c>
      <c r="D18" s="112">
        <v>4548.5</v>
      </c>
      <c r="E18" s="112">
        <v>1778.5</v>
      </c>
      <c r="F18" s="112">
        <v>1826.6</v>
      </c>
      <c r="G18" s="112">
        <v>116.7</v>
      </c>
      <c r="H18" s="113">
        <v>2165.8000000000002</v>
      </c>
    </row>
    <row r="19" spans="1:8" x14ac:dyDescent="0.2">
      <c r="A19" s="59">
        <v>1989</v>
      </c>
      <c r="B19" s="112">
        <v>11662.199999999999</v>
      </c>
      <c r="C19" s="112">
        <v>6524.3</v>
      </c>
      <c r="D19" s="112">
        <v>4590.3</v>
      </c>
      <c r="E19" s="112">
        <v>1934</v>
      </c>
      <c r="F19" s="112">
        <v>2366.5</v>
      </c>
      <c r="G19" s="112">
        <v>129.5</v>
      </c>
      <c r="H19" s="113">
        <v>2771.4</v>
      </c>
    </row>
    <row r="20" spans="1:8" x14ac:dyDescent="0.2">
      <c r="A20" s="59"/>
      <c r="B20" s="112"/>
      <c r="C20" s="112"/>
      <c r="D20" s="112"/>
      <c r="E20" s="112"/>
      <c r="F20" s="112"/>
      <c r="G20" s="112"/>
      <c r="H20" s="113"/>
    </row>
    <row r="21" spans="1:8" x14ac:dyDescent="0.2">
      <c r="A21" s="59">
        <v>1991</v>
      </c>
      <c r="B21" s="112">
        <v>12744</v>
      </c>
      <c r="C21" s="112">
        <v>6877.4</v>
      </c>
      <c r="D21" s="112">
        <v>4979.8</v>
      </c>
      <c r="E21" s="112">
        <v>1897.6</v>
      </c>
      <c r="F21" s="112">
        <v>2507.6</v>
      </c>
      <c r="G21" s="112">
        <v>140.9</v>
      </c>
      <c r="H21" s="113">
        <v>3359</v>
      </c>
    </row>
    <row r="22" spans="1:8" x14ac:dyDescent="0.2">
      <c r="A22" s="59">
        <v>1993</v>
      </c>
      <c r="B22" s="112">
        <v>14335.599999999999</v>
      </c>
      <c r="C22" s="112">
        <v>7632</v>
      </c>
      <c r="D22" s="112">
        <v>5631.2</v>
      </c>
      <c r="E22" s="112">
        <v>2000.8</v>
      </c>
      <c r="F22" s="112">
        <v>2809.9</v>
      </c>
      <c r="G22" s="112">
        <v>72.900000000000006</v>
      </c>
      <c r="H22" s="113">
        <v>3893.7</v>
      </c>
    </row>
    <row r="23" spans="1:8" x14ac:dyDescent="0.2">
      <c r="A23" s="155" t="s">
        <v>25</v>
      </c>
      <c r="B23" s="112">
        <v>15970.400000000001</v>
      </c>
      <c r="C23" s="112">
        <v>9021.2000000000007</v>
      </c>
      <c r="D23" s="112">
        <v>7340.6</v>
      </c>
      <c r="E23" s="112">
        <v>1680.6</v>
      </c>
      <c r="F23" s="112">
        <v>2810.1</v>
      </c>
      <c r="G23" s="112">
        <v>62.8</v>
      </c>
      <c r="H23" s="113">
        <v>4139.1000000000004</v>
      </c>
    </row>
    <row r="24" spans="1:8" x14ac:dyDescent="0.2">
      <c r="A24" s="60">
        <v>1997</v>
      </c>
      <c r="B24" s="112">
        <v>18243.899999999998</v>
      </c>
      <c r="C24" s="112">
        <v>10351.799999999999</v>
      </c>
      <c r="D24" s="112">
        <v>8571.5</v>
      </c>
      <c r="E24" s="112">
        <v>1780.3</v>
      </c>
      <c r="F24" s="112">
        <v>3046.3</v>
      </c>
      <c r="G24" s="112">
        <v>56.7</v>
      </c>
      <c r="H24" s="113">
        <v>4845.8</v>
      </c>
    </row>
    <row r="25" spans="1:8" x14ac:dyDescent="0.2">
      <c r="A25" s="60">
        <v>1999</v>
      </c>
      <c r="B25" s="112">
        <v>20346.5</v>
      </c>
      <c r="C25" s="112">
        <v>11369.5</v>
      </c>
      <c r="D25" s="112">
        <v>9540</v>
      </c>
      <c r="E25" s="112">
        <v>1829.5</v>
      </c>
      <c r="F25" s="112">
        <v>3157.6</v>
      </c>
      <c r="G25" s="112">
        <v>27.9</v>
      </c>
      <c r="H25" s="113">
        <v>5819.4</v>
      </c>
    </row>
    <row r="26" spans="1:8" x14ac:dyDescent="0.2">
      <c r="A26" s="60"/>
      <c r="B26" s="112"/>
      <c r="C26" s="112"/>
      <c r="D26" s="112"/>
      <c r="E26" s="112"/>
      <c r="F26" s="112"/>
      <c r="G26" s="112"/>
      <c r="H26" s="113"/>
    </row>
    <row r="27" spans="1:8" x14ac:dyDescent="0.2">
      <c r="A27" s="60">
        <v>2001</v>
      </c>
      <c r="B27" s="112">
        <v>24469.4</v>
      </c>
      <c r="C27" s="112">
        <v>14599.5</v>
      </c>
      <c r="D27" s="112">
        <v>12613.7</v>
      </c>
      <c r="E27" s="112">
        <v>1985.8</v>
      </c>
      <c r="F27" s="112">
        <v>3595.7</v>
      </c>
      <c r="G27" s="112">
        <v>25.6</v>
      </c>
      <c r="H27" s="113">
        <v>6274.2</v>
      </c>
    </row>
    <row r="28" spans="1:8" x14ac:dyDescent="0.2">
      <c r="A28" s="61">
        <v>2003</v>
      </c>
      <c r="B28" s="112">
        <v>27245.800000000003</v>
      </c>
      <c r="C28" s="112">
        <v>15598.900000000001</v>
      </c>
      <c r="D28" s="135">
        <v>13390.7</v>
      </c>
      <c r="E28" s="135">
        <v>2208.1999999999998</v>
      </c>
      <c r="F28" s="135">
        <v>4151.8</v>
      </c>
      <c r="G28" s="135">
        <v>30.5</v>
      </c>
      <c r="H28" s="165">
        <v>7495.1</v>
      </c>
    </row>
    <row r="29" spans="1:8" x14ac:dyDescent="0.2">
      <c r="A29" s="61">
        <v>2005</v>
      </c>
      <c r="B29" s="112">
        <v>29514.799999999999</v>
      </c>
      <c r="C29" s="112">
        <v>15782.5</v>
      </c>
      <c r="D29" s="135">
        <v>13511.7</v>
      </c>
      <c r="E29" s="135">
        <v>2270.8000000000002</v>
      </c>
      <c r="F29" s="135">
        <v>4636</v>
      </c>
      <c r="G29" s="135">
        <v>15.5</v>
      </c>
      <c r="H29" s="165">
        <v>9096.2999999999993</v>
      </c>
    </row>
    <row r="30" spans="1:8" x14ac:dyDescent="0.2">
      <c r="A30" s="61">
        <v>2007</v>
      </c>
      <c r="B30" s="112">
        <v>36788.200000000004</v>
      </c>
      <c r="C30" s="112">
        <v>19319.400000000001</v>
      </c>
      <c r="D30" s="135">
        <v>16755.400000000001</v>
      </c>
      <c r="E30" s="135">
        <v>2564</v>
      </c>
      <c r="F30" s="135">
        <v>5745.9</v>
      </c>
      <c r="G30" s="135">
        <v>18</v>
      </c>
      <c r="H30" s="165">
        <v>11722.9</v>
      </c>
    </row>
    <row r="31" spans="1:8" x14ac:dyDescent="0.2">
      <c r="A31" s="61">
        <v>2008</v>
      </c>
      <c r="B31" s="112">
        <v>40545.300000000003</v>
      </c>
      <c r="C31" s="112">
        <v>21548.7</v>
      </c>
      <c r="D31" s="135">
        <v>18294.7</v>
      </c>
      <c r="E31" s="135">
        <v>3254.0000000000005</v>
      </c>
      <c r="F31" s="135">
        <v>6012.5999999999995</v>
      </c>
      <c r="G31" s="166" t="s">
        <v>46</v>
      </c>
      <c r="H31" s="165">
        <v>12984</v>
      </c>
    </row>
    <row r="32" spans="1:8" s="81" customFormat="1" x14ac:dyDescent="0.2">
      <c r="A32" s="61"/>
      <c r="B32" s="112"/>
      <c r="C32" s="112"/>
      <c r="D32" s="135"/>
      <c r="E32" s="135"/>
      <c r="F32" s="135"/>
      <c r="G32" s="166"/>
      <c r="H32" s="165"/>
    </row>
    <row r="33" spans="1:15" x14ac:dyDescent="0.2">
      <c r="A33" s="82" t="s">
        <v>27</v>
      </c>
      <c r="B33" s="112">
        <v>41884.5</v>
      </c>
      <c r="C33" s="112">
        <v>21601.7</v>
      </c>
      <c r="D33" s="135">
        <v>18201.900000000001</v>
      </c>
      <c r="E33" s="135">
        <v>3399.8</v>
      </c>
      <c r="F33" s="135">
        <v>6862.5999999999995</v>
      </c>
      <c r="G33" s="166" t="s">
        <v>46</v>
      </c>
      <c r="H33" s="165">
        <v>13420.2</v>
      </c>
      <c r="K33" s="81"/>
      <c r="L33" s="81"/>
      <c r="M33" s="81"/>
      <c r="N33" s="81"/>
      <c r="O33" s="81"/>
    </row>
    <row r="34" spans="1:15" x14ac:dyDescent="0.2">
      <c r="A34" s="82">
        <v>2010</v>
      </c>
      <c r="B34" s="112">
        <v>42759.100000000006</v>
      </c>
      <c r="C34" s="112">
        <v>21910.2</v>
      </c>
      <c r="D34" s="135">
        <v>18513.8</v>
      </c>
      <c r="E34" s="135">
        <v>3396.4</v>
      </c>
      <c r="F34" s="135">
        <v>7018.9000000000005</v>
      </c>
      <c r="G34" s="166" t="s">
        <v>46</v>
      </c>
      <c r="H34" s="165">
        <v>13830</v>
      </c>
    </row>
    <row r="35" spans="1:15" x14ac:dyDescent="0.2">
      <c r="A35" s="82">
        <v>2011</v>
      </c>
      <c r="B35" s="112">
        <v>45440.4</v>
      </c>
      <c r="C35" s="112">
        <v>23709.5</v>
      </c>
      <c r="D35" s="135">
        <v>20065.900000000005</v>
      </c>
      <c r="E35" s="135">
        <v>3643.5999999999949</v>
      </c>
      <c r="F35" s="135">
        <v>7471.5</v>
      </c>
      <c r="G35" s="166" t="s">
        <v>46</v>
      </c>
      <c r="H35" s="165">
        <v>14259.4</v>
      </c>
    </row>
    <row r="36" spans="1:15" ht="12.75" customHeight="1" x14ac:dyDescent="0.2">
      <c r="A36" s="82">
        <v>2012</v>
      </c>
      <c r="B36" s="112">
        <v>48043.5</v>
      </c>
      <c r="C36" s="112">
        <v>25115.3</v>
      </c>
      <c r="D36" s="135">
        <v>21176.3</v>
      </c>
      <c r="E36" s="135">
        <v>3939</v>
      </c>
      <c r="F36" s="135">
        <v>7889.2000000000007</v>
      </c>
      <c r="G36" s="166" t="s">
        <v>46</v>
      </c>
      <c r="H36" s="165">
        <v>15039</v>
      </c>
    </row>
    <row r="37" spans="1:15" ht="12.75" customHeight="1" x14ac:dyDescent="0.2">
      <c r="A37" s="82">
        <v>2013</v>
      </c>
      <c r="B37" s="112">
        <v>50801.44844</v>
      </c>
      <c r="C37" s="112">
        <v>26635.4</v>
      </c>
      <c r="D37" s="135">
        <v>22556.9</v>
      </c>
      <c r="E37" s="135">
        <v>4078.5</v>
      </c>
      <c r="F37" s="135">
        <v>8111.5999999999995</v>
      </c>
      <c r="G37" s="166" t="s">
        <v>46</v>
      </c>
      <c r="H37" s="165">
        <v>16001.248439999998</v>
      </c>
    </row>
    <row r="38" spans="1:15" ht="12.75" customHeight="1" x14ac:dyDescent="0.2">
      <c r="A38" s="82"/>
      <c r="B38" s="112"/>
      <c r="C38" s="112"/>
      <c r="D38" s="135"/>
      <c r="E38" s="135"/>
      <c r="F38" s="135"/>
      <c r="G38" s="166"/>
      <c r="H38" s="165"/>
    </row>
    <row r="39" spans="1:15" ht="12.75" customHeight="1" x14ac:dyDescent="0.2">
      <c r="A39" s="82">
        <v>2014</v>
      </c>
      <c r="B39" s="112">
        <f>SUM(C39,F39,H39)</f>
        <v>53867</v>
      </c>
      <c r="C39" s="112">
        <f>SUM(D39:E39)</f>
        <v>28938.800000000003</v>
      </c>
      <c r="D39" s="135">
        <v>24801.9</v>
      </c>
      <c r="E39" s="135">
        <v>4136.8999999999996</v>
      </c>
      <c r="F39" s="135">
        <v>8208.2000000000007</v>
      </c>
      <c r="G39" s="166" t="s">
        <v>46</v>
      </c>
      <c r="H39" s="165">
        <v>16720</v>
      </c>
      <c r="K39" s="7"/>
    </row>
    <row r="40" spans="1:15" ht="12.75" customHeight="1" x14ac:dyDescent="0.2">
      <c r="A40" s="93">
        <v>2015</v>
      </c>
      <c r="B40" s="112">
        <f>SUM(C40,F40,H40)</f>
        <v>60209.2</v>
      </c>
      <c r="C40" s="112">
        <f>SUM(D40:E40)</f>
        <v>32445.200000000001</v>
      </c>
      <c r="D40" s="135">
        <v>27782.400000000001</v>
      </c>
      <c r="E40" s="135">
        <v>4662.8</v>
      </c>
      <c r="F40" s="135">
        <v>9055.3000000000011</v>
      </c>
      <c r="G40" s="166" t="s">
        <v>46</v>
      </c>
      <c r="H40" s="165">
        <v>18708.7</v>
      </c>
      <c r="K40" s="7"/>
    </row>
    <row r="41" spans="1:15" ht="12.75" customHeight="1" x14ac:dyDescent="0.2">
      <c r="A41" s="93">
        <v>2016</v>
      </c>
      <c r="B41" s="112">
        <f>SUM(C41,F41,H41)</f>
        <v>63344.781000000003</v>
      </c>
      <c r="C41" s="112">
        <f>SUM(D41:E41)</f>
        <v>33743.481</v>
      </c>
      <c r="D41" s="135">
        <v>29489.200000000001</v>
      </c>
      <c r="E41" s="135">
        <v>4254.2809999999999</v>
      </c>
      <c r="F41" s="135">
        <v>8965.2999999999993</v>
      </c>
      <c r="G41" s="166" t="s">
        <v>46</v>
      </c>
      <c r="H41" s="165">
        <v>20636</v>
      </c>
      <c r="K41" s="7"/>
    </row>
    <row r="42" spans="1:15" ht="12.75" customHeight="1" x14ac:dyDescent="0.2">
      <c r="A42" s="93">
        <v>2017</v>
      </c>
      <c r="B42" s="112">
        <f>SUM(C42,F42,H42)</f>
        <v>69176.225130000006</v>
      </c>
      <c r="C42" s="112">
        <f>SUM(D42:E42)</f>
        <v>36392.5</v>
      </c>
      <c r="D42" s="135">
        <v>31989.8</v>
      </c>
      <c r="E42" s="135">
        <v>4402.7</v>
      </c>
      <c r="F42" s="135">
        <v>9461.7000000000007</v>
      </c>
      <c r="G42" s="166" t="s">
        <v>46</v>
      </c>
      <c r="H42" s="165">
        <v>23322.025130000005</v>
      </c>
      <c r="K42" s="7"/>
    </row>
    <row r="43" spans="1:15" ht="12.75" customHeight="1" x14ac:dyDescent="0.2">
      <c r="A43" s="93">
        <v>2018</v>
      </c>
      <c r="B43" s="112">
        <f>SUM(C43,F43,H43)</f>
        <v>72777.143365855256</v>
      </c>
      <c r="C43" s="112">
        <f>SUM(D43:E43)</f>
        <v>37493.1</v>
      </c>
      <c r="D43" s="198">
        <v>32748.2</v>
      </c>
      <c r="E43" s="135">
        <v>4744.8999999999996</v>
      </c>
      <c r="F43" s="135">
        <v>10083</v>
      </c>
      <c r="G43" s="166" t="s">
        <v>46</v>
      </c>
      <c r="H43" s="165">
        <v>25201.043365855254</v>
      </c>
      <c r="K43" s="7"/>
    </row>
    <row r="44" spans="1:15" ht="12.75" customHeight="1" x14ac:dyDescent="0.2">
      <c r="A44" s="93"/>
      <c r="B44" s="112"/>
      <c r="C44" s="112"/>
      <c r="D44" s="135"/>
      <c r="E44" s="135"/>
      <c r="F44" s="135"/>
      <c r="G44" s="166"/>
      <c r="H44" s="165"/>
      <c r="K44" s="7"/>
    </row>
    <row r="45" spans="1:15" ht="12.75" customHeight="1" x14ac:dyDescent="0.2">
      <c r="A45" s="93">
        <v>2019</v>
      </c>
      <c r="B45" s="112">
        <f>SUM(C45,F45,H45)</f>
        <v>76830.489189999993</v>
      </c>
      <c r="C45" s="112">
        <f>SUM(D45:E45)</f>
        <v>40715</v>
      </c>
      <c r="D45" s="135">
        <v>35408.1</v>
      </c>
      <c r="E45" s="135">
        <v>5306.9000000000005</v>
      </c>
      <c r="F45" s="135">
        <v>9780.9</v>
      </c>
      <c r="G45" s="166" t="s">
        <v>46</v>
      </c>
      <c r="H45" s="165">
        <v>26334.589189999999</v>
      </c>
      <c r="K45" s="7"/>
    </row>
    <row r="46" spans="1:15" ht="12.75" customHeight="1" x14ac:dyDescent="0.2">
      <c r="A46" s="93">
        <v>2020</v>
      </c>
      <c r="B46" s="112">
        <v>77690.275999999998</v>
      </c>
      <c r="C46" s="112">
        <v>42205.619999999995</v>
      </c>
      <c r="D46" s="209">
        <v>36876.299999999996</v>
      </c>
      <c r="E46" s="209">
        <v>5329.3200000000006</v>
      </c>
      <c r="F46" s="209">
        <v>9668.3559999999998</v>
      </c>
      <c r="G46" s="211" t="s">
        <v>46</v>
      </c>
      <c r="H46" s="210">
        <v>25816.3</v>
      </c>
      <c r="K46" s="7"/>
    </row>
    <row r="47" spans="1:15" ht="12.75" customHeight="1" x14ac:dyDescent="0.2">
      <c r="A47" s="93">
        <v>2021</v>
      </c>
      <c r="B47" s="112">
        <v>81620</v>
      </c>
      <c r="C47" s="112">
        <v>43963</v>
      </c>
      <c r="D47" s="209">
        <v>38305.1</v>
      </c>
      <c r="E47" s="209">
        <v>5657.9</v>
      </c>
      <c r="F47" s="209">
        <v>10753.000000000002</v>
      </c>
      <c r="G47" s="211" t="s">
        <v>46</v>
      </c>
      <c r="H47" s="210">
        <v>26904</v>
      </c>
      <c r="K47" s="7"/>
    </row>
    <row r="48" spans="1:15" ht="12.75" customHeight="1" x14ac:dyDescent="0.2">
      <c r="A48" s="94"/>
      <c r="B48" s="113"/>
      <c r="C48" s="113"/>
      <c r="D48" s="195"/>
      <c r="E48" s="195"/>
      <c r="F48" s="195"/>
      <c r="G48" s="192"/>
      <c r="H48" s="195"/>
      <c r="K48" s="7"/>
    </row>
    <row r="49" spans="1:13" ht="12.75" customHeight="1" x14ac:dyDescent="0.2">
      <c r="A49" s="230" t="s">
        <v>47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</row>
    <row r="50" spans="1:13" x14ac:dyDescent="0.2">
      <c r="A50" s="13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</row>
    <row r="51" spans="1:13" x14ac:dyDescent="0.2">
      <c r="A51" s="213" t="s">
        <v>29</v>
      </c>
      <c r="B51" s="214"/>
      <c r="C51" s="215"/>
      <c r="D51" s="159"/>
      <c r="E51" s="159"/>
      <c r="F51" s="159"/>
      <c r="G51" s="159"/>
      <c r="H51" s="159"/>
      <c r="I51" s="159"/>
      <c r="J51" s="159"/>
      <c r="K51" s="159"/>
      <c r="L51" s="159"/>
      <c r="M51" s="159"/>
    </row>
    <row r="52" spans="1:13" x14ac:dyDescent="0.2">
      <c r="B52" s="7"/>
    </row>
    <row r="53" spans="1:13" x14ac:dyDescent="0.2">
      <c r="B53" s="7"/>
    </row>
  </sheetData>
  <mergeCells count="2">
    <mergeCell ref="C5:E5"/>
    <mergeCell ref="F5:G5"/>
  </mergeCells>
  <phoneticPr fontId="0" type="noConversion"/>
  <pageMargins left="0.78740157499999996" right="0.78740157499999996" top="0.984251969" bottom="0.984251969" header="0.5" footer="0.5"/>
  <pageSetup paperSize="9" scale="64" orientation="landscape" r:id="rId1"/>
  <headerFooter alignWithMargins="0"/>
  <ignoredErrors>
    <ignoredError sqref="A33" numberStoredAsText="1"/>
    <ignoredError sqref="C39:C41 C37 C42:C4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M52"/>
  <sheetViews>
    <sheetView zoomScale="90" zoomScaleNormal="90" workbookViewId="0"/>
  </sheetViews>
  <sheetFormatPr baseColWidth="10" defaultColWidth="8.85546875" defaultRowHeight="12.75" x14ac:dyDescent="0.2"/>
  <cols>
    <col min="1" max="1" width="8.85546875" style="4" customWidth="1"/>
    <col min="2" max="2" width="9.7109375" style="4" customWidth="1"/>
    <col min="3" max="3" width="14.28515625" style="4" customWidth="1"/>
    <col min="4" max="4" width="16.5703125" style="4" customWidth="1"/>
    <col min="5" max="6" width="14.28515625" style="4" customWidth="1"/>
    <col min="7" max="7" width="15.7109375" style="4" customWidth="1"/>
    <col min="8" max="9" width="14.28515625" style="4" customWidth="1"/>
    <col min="10" max="10" width="14.5703125" style="4" customWidth="1"/>
    <col min="11" max="16384" width="8.85546875" style="4"/>
  </cols>
  <sheetData>
    <row r="1" spans="1:10" x14ac:dyDescent="0.2">
      <c r="A1" s="231" t="s">
        <v>144</v>
      </c>
      <c r="B1" s="152"/>
      <c r="C1" s="152"/>
    </row>
    <row r="2" spans="1:10" s="2" customFormat="1" ht="18" x14ac:dyDescent="0.25">
      <c r="A2" s="1" t="s">
        <v>48</v>
      </c>
      <c r="B2" s="4"/>
    </row>
    <row r="3" spans="1:10" s="2" customFormat="1" ht="15.75" x14ac:dyDescent="0.25">
      <c r="A3" s="3" t="s">
        <v>49</v>
      </c>
    </row>
    <row r="4" spans="1:10" s="2" customFormat="1" x14ac:dyDescent="0.2"/>
    <row r="5" spans="1:10" s="2" customFormat="1" ht="15" customHeight="1" x14ac:dyDescent="0.2">
      <c r="A5" s="62"/>
      <c r="B5" s="34"/>
      <c r="C5" s="245" t="s">
        <v>19</v>
      </c>
      <c r="D5" s="245"/>
      <c r="E5" s="245"/>
      <c r="F5" s="252" t="s">
        <v>50</v>
      </c>
      <c r="G5" s="253"/>
      <c r="H5" s="34"/>
      <c r="I5" s="250" t="s">
        <v>51</v>
      </c>
      <c r="J5" s="251"/>
    </row>
    <row r="6" spans="1:10" s="2" customFormat="1" ht="16.5" x14ac:dyDescent="0.2">
      <c r="A6" s="63"/>
      <c r="B6" s="46" t="s">
        <v>18</v>
      </c>
      <c r="C6" s="46" t="s">
        <v>18</v>
      </c>
      <c r="D6" s="46" t="s">
        <v>52</v>
      </c>
      <c r="E6" s="46" t="s">
        <v>53</v>
      </c>
      <c r="F6" s="46" t="s">
        <v>18</v>
      </c>
      <c r="G6" s="46" t="s">
        <v>41</v>
      </c>
      <c r="H6" s="46" t="s">
        <v>54</v>
      </c>
      <c r="I6" s="72" t="s">
        <v>18</v>
      </c>
      <c r="J6" s="73" t="s">
        <v>55</v>
      </c>
    </row>
    <row r="7" spans="1:10" s="2" customFormat="1" ht="16.5" x14ac:dyDescent="0.2">
      <c r="A7" s="64" t="s">
        <v>17</v>
      </c>
      <c r="B7" s="35"/>
      <c r="C7" s="32"/>
      <c r="D7" s="32" t="s">
        <v>56</v>
      </c>
      <c r="E7" s="32"/>
      <c r="F7" s="32"/>
      <c r="G7" s="32" t="s">
        <v>57</v>
      </c>
      <c r="H7" s="35"/>
      <c r="I7" s="12"/>
      <c r="J7" s="54" t="s">
        <v>58</v>
      </c>
    </row>
    <row r="8" spans="1:10" x14ac:dyDescent="0.2">
      <c r="A8" s="59">
        <v>1970</v>
      </c>
      <c r="B8" s="176">
        <f t="shared" ref="B8:B34" si="0">SUM(C8,F8,H8,I8)</f>
        <v>891</v>
      </c>
      <c r="C8" s="176">
        <f t="shared" ref="C8:C34" si="1">SUM(D8:E8)</f>
        <v>311.3</v>
      </c>
      <c r="D8" s="167">
        <v>311.3</v>
      </c>
      <c r="E8" s="168" t="s">
        <v>46</v>
      </c>
      <c r="F8" s="167">
        <v>530.4</v>
      </c>
      <c r="G8" s="167">
        <v>133</v>
      </c>
      <c r="H8" s="167">
        <v>25.5</v>
      </c>
      <c r="I8" s="167">
        <v>23.8</v>
      </c>
      <c r="J8" s="169" t="s">
        <v>46</v>
      </c>
    </row>
    <row r="9" spans="1:10" x14ac:dyDescent="0.2">
      <c r="A9" s="59">
        <v>1972</v>
      </c>
      <c r="B9" s="176">
        <f t="shared" si="0"/>
        <v>1236</v>
      </c>
      <c r="C9" s="176">
        <f t="shared" si="1"/>
        <v>396.1</v>
      </c>
      <c r="D9" s="167">
        <v>396.1</v>
      </c>
      <c r="E9" s="168" t="s">
        <v>46</v>
      </c>
      <c r="F9" s="167">
        <v>773.6</v>
      </c>
      <c r="G9" s="167">
        <v>179.9</v>
      </c>
      <c r="H9" s="167">
        <v>36.200000000000003</v>
      </c>
      <c r="I9" s="167">
        <v>30.1</v>
      </c>
      <c r="J9" s="170" t="s">
        <v>46</v>
      </c>
    </row>
    <row r="10" spans="1:10" x14ac:dyDescent="0.2">
      <c r="A10" s="59">
        <v>1974</v>
      </c>
      <c r="B10" s="176">
        <f t="shared" si="0"/>
        <v>1633.1000000000001</v>
      </c>
      <c r="C10" s="176">
        <f t="shared" si="1"/>
        <v>552.4</v>
      </c>
      <c r="D10" s="167">
        <v>552.4</v>
      </c>
      <c r="E10" s="168" t="s">
        <v>46</v>
      </c>
      <c r="F10" s="167">
        <v>994.5</v>
      </c>
      <c r="G10" s="167">
        <v>233.3</v>
      </c>
      <c r="H10" s="167">
        <v>35.200000000000003</v>
      </c>
      <c r="I10" s="167">
        <v>51</v>
      </c>
      <c r="J10" s="170" t="s">
        <v>46</v>
      </c>
    </row>
    <row r="11" spans="1:10" x14ac:dyDescent="0.2">
      <c r="A11" s="59">
        <v>1977</v>
      </c>
      <c r="B11" s="176">
        <f t="shared" si="0"/>
        <v>2716.2000000000003</v>
      </c>
      <c r="C11" s="176">
        <f t="shared" si="1"/>
        <v>921.2</v>
      </c>
      <c r="D11" s="167">
        <v>921.2</v>
      </c>
      <c r="E11" s="168" t="s">
        <v>46</v>
      </c>
      <c r="F11" s="167">
        <v>1657.9</v>
      </c>
      <c r="G11" s="167">
        <v>375.3</v>
      </c>
      <c r="H11" s="167">
        <v>75.599999999999994</v>
      </c>
      <c r="I11" s="167">
        <v>61.5</v>
      </c>
      <c r="J11" s="170" t="s">
        <v>46</v>
      </c>
    </row>
    <row r="12" spans="1:10" x14ac:dyDescent="0.2">
      <c r="A12" s="59">
        <v>1979</v>
      </c>
      <c r="B12" s="176">
        <f t="shared" si="0"/>
        <v>3265.2000000000003</v>
      </c>
      <c r="C12" s="176">
        <f t="shared" si="1"/>
        <v>1200.3</v>
      </c>
      <c r="D12" s="167">
        <v>1200.3</v>
      </c>
      <c r="E12" s="168" t="s">
        <v>46</v>
      </c>
      <c r="F12" s="167">
        <v>1926.7</v>
      </c>
      <c r="G12" s="167">
        <v>471.4</v>
      </c>
      <c r="H12" s="167">
        <v>73.400000000000006</v>
      </c>
      <c r="I12" s="167">
        <v>64.8</v>
      </c>
      <c r="J12" s="170" t="s">
        <v>46</v>
      </c>
    </row>
    <row r="13" spans="1:10" x14ac:dyDescent="0.2">
      <c r="A13" s="59"/>
      <c r="B13" s="176"/>
      <c r="C13" s="176"/>
      <c r="D13" s="167"/>
      <c r="E13" s="168"/>
      <c r="F13" s="167"/>
      <c r="G13" s="167"/>
      <c r="H13" s="167"/>
      <c r="I13" s="167"/>
      <c r="J13" s="170"/>
    </row>
    <row r="14" spans="1:10" x14ac:dyDescent="0.2">
      <c r="A14" s="59">
        <v>1981</v>
      </c>
      <c r="B14" s="176">
        <f t="shared" si="0"/>
        <v>4267.7</v>
      </c>
      <c r="C14" s="176">
        <f t="shared" si="1"/>
        <v>1663.2</v>
      </c>
      <c r="D14" s="167">
        <v>1663.2</v>
      </c>
      <c r="E14" s="168" t="s">
        <v>46</v>
      </c>
      <c r="F14" s="167">
        <v>2414.8000000000002</v>
      </c>
      <c r="G14" s="167">
        <v>598.79999999999995</v>
      </c>
      <c r="H14" s="167">
        <v>94.5</v>
      </c>
      <c r="I14" s="167">
        <v>95.2</v>
      </c>
      <c r="J14" s="170" t="s">
        <v>46</v>
      </c>
    </row>
    <row r="15" spans="1:10" x14ac:dyDescent="0.2">
      <c r="A15" s="59">
        <v>1983</v>
      </c>
      <c r="B15" s="176">
        <f t="shared" si="0"/>
        <v>5764.6</v>
      </c>
      <c r="C15" s="176">
        <f t="shared" si="1"/>
        <v>2508.4</v>
      </c>
      <c r="D15" s="167">
        <v>1824.3</v>
      </c>
      <c r="E15" s="167">
        <v>684.1</v>
      </c>
      <c r="F15" s="167">
        <v>2924.2</v>
      </c>
      <c r="G15" s="167">
        <v>669.5</v>
      </c>
      <c r="H15" s="167">
        <v>160</v>
      </c>
      <c r="I15" s="167">
        <v>172</v>
      </c>
      <c r="J15" s="170" t="s">
        <v>46</v>
      </c>
    </row>
    <row r="16" spans="1:10" x14ac:dyDescent="0.2">
      <c r="A16" s="59">
        <v>1985</v>
      </c>
      <c r="B16" s="176">
        <f t="shared" si="0"/>
        <v>8202.9</v>
      </c>
      <c r="C16" s="176">
        <f t="shared" si="1"/>
        <v>4078.6000000000004</v>
      </c>
      <c r="D16" s="167">
        <v>2819.3</v>
      </c>
      <c r="E16" s="167">
        <v>1259.3</v>
      </c>
      <c r="F16" s="167">
        <v>3724.3</v>
      </c>
      <c r="G16" s="167">
        <v>856.2</v>
      </c>
      <c r="H16" s="167">
        <v>169.2</v>
      </c>
      <c r="I16" s="167">
        <v>230.8</v>
      </c>
      <c r="J16" s="170" t="s">
        <v>46</v>
      </c>
    </row>
    <row r="17" spans="1:12" x14ac:dyDescent="0.2">
      <c r="A17" s="59">
        <v>1987</v>
      </c>
      <c r="B17" s="176">
        <f t="shared" si="0"/>
        <v>10319.399999999998</v>
      </c>
      <c r="C17" s="176">
        <f t="shared" si="1"/>
        <v>4982.8999999999996</v>
      </c>
      <c r="D17" s="167">
        <v>3654.1</v>
      </c>
      <c r="E17" s="167">
        <v>1328.8</v>
      </c>
      <c r="F17" s="167">
        <v>4830.2</v>
      </c>
      <c r="G17" s="167">
        <v>1194</v>
      </c>
      <c r="H17" s="167">
        <v>266.3</v>
      </c>
      <c r="I17" s="167">
        <v>240</v>
      </c>
      <c r="J17" s="170" t="s">
        <v>46</v>
      </c>
    </row>
    <row r="18" spans="1:12" x14ac:dyDescent="0.2">
      <c r="A18" s="59">
        <v>1989</v>
      </c>
      <c r="B18" s="176">
        <f t="shared" si="0"/>
        <v>11662.2</v>
      </c>
      <c r="C18" s="176">
        <f t="shared" si="1"/>
        <v>5075</v>
      </c>
      <c r="D18" s="167">
        <v>3883.5</v>
      </c>
      <c r="E18" s="167">
        <v>1191.5</v>
      </c>
      <c r="F18" s="167">
        <v>5939</v>
      </c>
      <c r="G18" s="167">
        <v>1567.5</v>
      </c>
      <c r="H18" s="167">
        <v>304</v>
      </c>
      <c r="I18" s="167">
        <v>344.2</v>
      </c>
      <c r="J18" s="170" t="s">
        <v>46</v>
      </c>
    </row>
    <row r="19" spans="1:12" x14ac:dyDescent="0.2">
      <c r="A19" s="59"/>
      <c r="B19" s="176"/>
      <c r="C19" s="176"/>
      <c r="D19" s="167"/>
      <c r="E19" s="167"/>
      <c r="F19" s="167"/>
      <c r="G19" s="167"/>
      <c r="H19" s="167"/>
      <c r="I19" s="167"/>
      <c r="J19" s="171"/>
    </row>
    <row r="20" spans="1:12" x14ac:dyDescent="0.2">
      <c r="A20" s="59">
        <v>1991</v>
      </c>
      <c r="B20" s="176">
        <f t="shared" si="0"/>
        <v>12744</v>
      </c>
      <c r="C20" s="176">
        <f t="shared" si="1"/>
        <v>5360.2</v>
      </c>
      <c r="D20" s="167">
        <v>4158.7</v>
      </c>
      <c r="E20" s="167">
        <v>1201.5</v>
      </c>
      <c r="F20" s="167">
        <v>6385.8</v>
      </c>
      <c r="G20" s="167">
        <v>1538.7</v>
      </c>
      <c r="H20" s="167">
        <v>328.5</v>
      </c>
      <c r="I20" s="167">
        <v>669.5</v>
      </c>
      <c r="J20" s="170" t="s">
        <v>46</v>
      </c>
    </row>
    <row r="21" spans="1:12" x14ac:dyDescent="0.2">
      <c r="A21" s="59">
        <v>1993</v>
      </c>
      <c r="B21" s="176">
        <f t="shared" si="0"/>
        <v>14335.6</v>
      </c>
      <c r="C21" s="176">
        <f t="shared" si="1"/>
        <v>6008.4</v>
      </c>
      <c r="D21" s="167">
        <v>4602.8999999999996</v>
      </c>
      <c r="E21" s="167">
        <v>1405.5</v>
      </c>
      <c r="F21" s="167">
        <v>7065</v>
      </c>
      <c r="G21" s="167">
        <v>1770.4</v>
      </c>
      <c r="H21" s="167">
        <v>432.1</v>
      </c>
      <c r="I21" s="167">
        <v>830.1</v>
      </c>
      <c r="J21" s="170" t="s">
        <v>46</v>
      </c>
    </row>
    <row r="22" spans="1:12" ht="14.25" x14ac:dyDescent="0.2">
      <c r="A22" s="60" t="s">
        <v>59</v>
      </c>
      <c r="B22" s="176">
        <f t="shared" si="0"/>
        <v>15970.400000000001</v>
      </c>
      <c r="C22" s="176">
        <f t="shared" si="1"/>
        <v>7899.5</v>
      </c>
      <c r="D22" s="167">
        <v>6820.4</v>
      </c>
      <c r="E22" s="168">
        <v>1079.0999999999999</v>
      </c>
      <c r="F22" s="167">
        <v>6938.7</v>
      </c>
      <c r="G22" s="167">
        <v>1615.3</v>
      </c>
      <c r="H22" s="167">
        <v>305.2</v>
      </c>
      <c r="I22" s="167">
        <v>827</v>
      </c>
      <c r="J22" s="172">
        <v>115.4</v>
      </c>
    </row>
    <row r="23" spans="1:12" x14ac:dyDescent="0.2">
      <c r="A23" s="60">
        <v>1997</v>
      </c>
      <c r="B23" s="176">
        <f t="shared" si="0"/>
        <v>18243.899999999998</v>
      </c>
      <c r="C23" s="176">
        <f t="shared" si="1"/>
        <v>8880.2999999999993</v>
      </c>
      <c r="D23" s="167">
        <v>7809.5</v>
      </c>
      <c r="E23" s="167">
        <v>1070.8</v>
      </c>
      <c r="F23" s="167">
        <v>7749.4</v>
      </c>
      <c r="G23" s="167">
        <v>1949</v>
      </c>
      <c r="H23" s="167">
        <v>400.8</v>
      </c>
      <c r="I23" s="167">
        <v>1213.4000000000001</v>
      </c>
      <c r="J23" s="171">
        <v>265.3</v>
      </c>
    </row>
    <row r="24" spans="1:12" x14ac:dyDescent="0.2">
      <c r="A24" s="60">
        <v>1999</v>
      </c>
      <c r="B24" s="176">
        <f t="shared" si="0"/>
        <v>20346.5</v>
      </c>
      <c r="C24" s="176">
        <f t="shared" si="1"/>
        <v>9974.3000000000011</v>
      </c>
      <c r="D24" s="167">
        <v>8806.1</v>
      </c>
      <c r="E24" s="167">
        <v>1168.2</v>
      </c>
      <c r="F24" s="167">
        <v>8572.9</v>
      </c>
      <c r="G24" s="167">
        <v>2057.9</v>
      </c>
      <c r="H24" s="167">
        <v>486.6</v>
      </c>
      <c r="I24" s="167">
        <v>1312.7</v>
      </c>
      <c r="J24" s="171">
        <v>438.1</v>
      </c>
    </row>
    <row r="25" spans="1:12" x14ac:dyDescent="0.2">
      <c r="A25" s="60"/>
      <c r="B25" s="176"/>
      <c r="C25" s="176"/>
      <c r="D25" s="167"/>
      <c r="E25" s="167"/>
      <c r="F25" s="167"/>
      <c r="G25" s="167"/>
      <c r="H25" s="167"/>
      <c r="I25" s="167"/>
      <c r="J25" s="171"/>
    </row>
    <row r="26" spans="1:12" x14ac:dyDescent="0.2">
      <c r="A26" s="60">
        <v>2001</v>
      </c>
      <c r="B26" s="176">
        <f t="shared" si="0"/>
        <v>24469.399999999998</v>
      </c>
      <c r="C26" s="176">
        <f t="shared" si="1"/>
        <v>12814.4</v>
      </c>
      <c r="D26" s="167">
        <v>11704.8</v>
      </c>
      <c r="E26" s="167">
        <v>1109.5999999999999</v>
      </c>
      <c r="F26" s="167">
        <v>9357.7000000000007</v>
      </c>
      <c r="G26" s="173">
        <v>2515.1</v>
      </c>
      <c r="H26" s="167">
        <v>539.29999999999995</v>
      </c>
      <c r="I26" s="167">
        <v>1758</v>
      </c>
      <c r="J26" s="171">
        <v>366.3</v>
      </c>
    </row>
    <row r="27" spans="1:12" x14ac:dyDescent="0.2">
      <c r="A27" s="61">
        <v>2003</v>
      </c>
      <c r="B27" s="176">
        <f t="shared" si="0"/>
        <v>27245.8</v>
      </c>
      <c r="C27" s="176">
        <f t="shared" si="1"/>
        <v>13122.400000000001</v>
      </c>
      <c r="D27" s="174">
        <v>11844.7</v>
      </c>
      <c r="E27" s="174">
        <v>1277.7</v>
      </c>
      <c r="F27" s="174">
        <v>10965.3</v>
      </c>
      <c r="G27" s="174">
        <v>3094.6</v>
      </c>
      <c r="H27" s="174">
        <v>1115.8</v>
      </c>
      <c r="I27" s="174">
        <v>2042.3</v>
      </c>
      <c r="J27" s="175">
        <v>462.2</v>
      </c>
    </row>
    <row r="28" spans="1:12" x14ac:dyDescent="0.2">
      <c r="A28" s="61">
        <v>2005</v>
      </c>
      <c r="B28" s="176">
        <f t="shared" si="0"/>
        <v>29514.899999999998</v>
      </c>
      <c r="C28" s="176">
        <f t="shared" si="1"/>
        <v>13228</v>
      </c>
      <c r="D28" s="176">
        <v>11752.4</v>
      </c>
      <c r="E28" s="176">
        <v>1475.6</v>
      </c>
      <c r="F28" s="174">
        <v>12755.8</v>
      </c>
      <c r="G28" s="174">
        <v>3466.3</v>
      </c>
      <c r="H28" s="174">
        <v>1138.0999999999999</v>
      </c>
      <c r="I28" s="174">
        <v>2393</v>
      </c>
      <c r="J28" s="175">
        <v>479.5</v>
      </c>
    </row>
    <row r="29" spans="1:12" x14ac:dyDescent="0.2">
      <c r="A29" s="61">
        <v>2007</v>
      </c>
      <c r="B29" s="176">
        <f t="shared" si="0"/>
        <v>36788.1</v>
      </c>
      <c r="C29" s="176">
        <f t="shared" si="1"/>
        <v>16002.5</v>
      </c>
      <c r="D29" s="176">
        <v>13820.5</v>
      </c>
      <c r="E29" s="176">
        <v>2182</v>
      </c>
      <c r="F29" s="174">
        <v>16374.3</v>
      </c>
      <c r="G29" s="174">
        <v>4205.8999999999996</v>
      </c>
      <c r="H29" s="174">
        <v>1287.9000000000001</v>
      </c>
      <c r="I29" s="174">
        <v>3123.4</v>
      </c>
      <c r="J29" s="175">
        <v>482</v>
      </c>
    </row>
    <row r="30" spans="1:12" x14ac:dyDescent="0.2">
      <c r="A30" s="61">
        <v>2009</v>
      </c>
      <c r="B30" s="176">
        <f t="shared" si="0"/>
        <v>41884.5</v>
      </c>
      <c r="C30" s="176">
        <f t="shared" si="1"/>
        <v>17548.400000000001</v>
      </c>
      <c r="D30" s="176">
        <v>15544.1</v>
      </c>
      <c r="E30" s="176">
        <v>2004.3</v>
      </c>
      <c r="F30" s="174">
        <v>19428</v>
      </c>
      <c r="G30" s="174">
        <v>5305.7</v>
      </c>
      <c r="H30" s="174">
        <v>1473.7</v>
      </c>
      <c r="I30" s="174">
        <v>3434.4</v>
      </c>
      <c r="J30" s="175">
        <v>588.29999999999995</v>
      </c>
      <c r="L30" s="178"/>
    </row>
    <row r="31" spans="1:12" x14ac:dyDescent="0.2">
      <c r="A31" s="61"/>
      <c r="B31" s="176"/>
      <c r="C31" s="176"/>
      <c r="D31" s="176"/>
      <c r="E31" s="176"/>
      <c r="F31" s="174"/>
      <c r="G31" s="174"/>
      <c r="H31" s="174"/>
      <c r="I31" s="174"/>
      <c r="J31" s="175"/>
    </row>
    <row r="32" spans="1:12" x14ac:dyDescent="0.2">
      <c r="A32" s="61">
        <v>2011</v>
      </c>
      <c r="B32" s="176">
        <f t="shared" si="0"/>
        <v>45440.40325000001</v>
      </c>
      <c r="C32" s="176">
        <f t="shared" si="1"/>
        <v>19366.700000000004</v>
      </c>
      <c r="D32" s="174">
        <v>19366.700000000004</v>
      </c>
      <c r="E32" s="176" t="s">
        <v>46</v>
      </c>
      <c r="F32" s="174">
        <v>20947.2</v>
      </c>
      <c r="G32" s="174">
        <v>5339.7000000000007</v>
      </c>
      <c r="H32" s="174">
        <v>1588.3999999999999</v>
      </c>
      <c r="I32" s="174">
        <v>3538.1032499999997</v>
      </c>
      <c r="J32" s="175">
        <v>671.58993999999984</v>
      </c>
    </row>
    <row r="33" spans="1:13" x14ac:dyDescent="0.2">
      <c r="A33" s="61">
        <v>2013</v>
      </c>
      <c r="B33" s="176">
        <f t="shared" si="0"/>
        <v>50065.61694</v>
      </c>
      <c r="C33" s="176">
        <f t="shared" si="1"/>
        <v>20361.58237</v>
      </c>
      <c r="D33" s="174">
        <v>20361.58237</v>
      </c>
      <c r="E33" s="176" t="s">
        <v>46</v>
      </c>
      <c r="F33" s="174">
        <v>23082.3</v>
      </c>
      <c r="G33" s="177">
        <v>5722.7000000000007</v>
      </c>
      <c r="H33" s="174">
        <v>1816.6891700000006</v>
      </c>
      <c r="I33" s="174">
        <v>4805.0454</v>
      </c>
      <c r="J33" s="175">
        <v>865.01495000000011</v>
      </c>
    </row>
    <row r="34" spans="1:13" x14ac:dyDescent="0.2">
      <c r="A34" s="61">
        <v>2015</v>
      </c>
      <c r="B34" s="176">
        <f t="shared" si="0"/>
        <v>60209.1</v>
      </c>
      <c r="C34" s="176">
        <f t="shared" si="1"/>
        <v>24839.200000000001</v>
      </c>
      <c r="D34" s="174">
        <v>24839.200000000001</v>
      </c>
      <c r="E34" s="176" t="s">
        <v>46</v>
      </c>
      <c r="F34" s="174">
        <v>26884.5</v>
      </c>
      <c r="G34" s="177">
        <v>6344.5</v>
      </c>
      <c r="H34" s="174">
        <v>2943.4</v>
      </c>
      <c r="I34" s="174">
        <v>5542</v>
      </c>
      <c r="J34" s="175">
        <v>959.9</v>
      </c>
    </row>
    <row r="35" spans="1:13" x14ac:dyDescent="0.2">
      <c r="A35" s="61">
        <v>2017</v>
      </c>
      <c r="B35" s="176">
        <f>SUM(C35,F35,H35,I35)</f>
        <v>69176.082200000019</v>
      </c>
      <c r="C35" s="176">
        <f>SUM(D35:E35)</f>
        <v>27435.043519999999</v>
      </c>
      <c r="D35" s="174">
        <v>27435.043519999999</v>
      </c>
      <c r="E35" s="176" t="s">
        <v>46</v>
      </c>
      <c r="F35" s="174">
        <v>32076.020880000015</v>
      </c>
      <c r="G35" s="177">
        <v>7235.0942500000028</v>
      </c>
      <c r="H35" s="174">
        <v>3547.2188800000004</v>
      </c>
      <c r="I35" s="174">
        <v>6117.7989199999993</v>
      </c>
      <c r="J35" s="175">
        <v>1138.54943</v>
      </c>
    </row>
    <row r="36" spans="1:13" x14ac:dyDescent="0.2">
      <c r="A36" s="61">
        <v>2019</v>
      </c>
      <c r="B36" s="176">
        <f>SUM(C36,F36,H36,I36)</f>
        <v>76830.489189999949</v>
      </c>
      <c r="C36" s="176">
        <f>SUM(D36:E36)</f>
        <v>31050.117380000003</v>
      </c>
      <c r="D36" s="174">
        <v>31050.117380000003</v>
      </c>
      <c r="E36" s="176" t="s">
        <v>46</v>
      </c>
      <c r="F36" s="199">
        <v>35876.618349999946</v>
      </c>
      <c r="G36" s="199">
        <v>8435.2532000000028</v>
      </c>
      <c r="H36" s="174">
        <v>3585.9324199999992</v>
      </c>
      <c r="I36" s="174">
        <v>6317.8210400000007</v>
      </c>
      <c r="J36" s="175">
        <v>1502.8555799999999</v>
      </c>
    </row>
    <row r="37" spans="1:13" x14ac:dyDescent="0.2">
      <c r="A37" s="61"/>
      <c r="B37" s="61"/>
      <c r="C37" s="61"/>
      <c r="D37" s="61"/>
      <c r="E37" s="61"/>
      <c r="F37" s="61"/>
      <c r="G37" s="61"/>
      <c r="H37" s="61"/>
      <c r="I37" s="61"/>
      <c r="J37" s="175"/>
    </row>
    <row r="38" spans="1:13" x14ac:dyDescent="0.2">
      <c r="A38" s="61">
        <v>2021</v>
      </c>
      <c r="B38" s="217">
        <v>81620</v>
      </c>
      <c r="C38" s="176">
        <v>33407.800000000003</v>
      </c>
      <c r="D38" s="174">
        <v>33407.800000000003</v>
      </c>
      <c r="E38" s="176" t="s">
        <v>46</v>
      </c>
      <c r="F38" s="199">
        <v>37812.1</v>
      </c>
      <c r="G38" s="199">
        <v>9111.2999999999993</v>
      </c>
      <c r="H38" s="174">
        <v>3810.4999999999995</v>
      </c>
      <c r="I38" s="174">
        <v>6589.5999999999995</v>
      </c>
      <c r="J38" s="175">
        <v>1730.1</v>
      </c>
    </row>
    <row r="40" spans="1:13" x14ac:dyDescent="0.2">
      <c r="A40" s="13" t="s">
        <v>60</v>
      </c>
    </row>
    <row r="41" spans="1:13" ht="12.75" customHeight="1" x14ac:dyDescent="0.2">
      <c r="A41" s="249" t="s">
        <v>61</v>
      </c>
      <c r="B41" s="249"/>
      <c r="C41" s="249"/>
      <c r="D41" s="249"/>
      <c r="E41" s="249"/>
      <c r="F41" s="249"/>
      <c r="G41" s="249"/>
      <c r="H41" s="249"/>
      <c r="I41" s="249"/>
      <c r="J41" s="249"/>
    </row>
    <row r="42" spans="1:13" x14ac:dyDescent="0.2">
      <c r="A42" s="40" t="s">
        <v>62</v>
      </c>
      <c r="B42" s="33"/>
      <c r="C42" s="33"/>
      <c r="D42" s="33"/>
      <c r="E42" s="33"/>
      <c r="F42" s="33"/>
      <c r="G42" s="33"/>
      <c r="H42" s="33"/>
      <c r="I42" s="33"/>
      <c r="J42" s="33"/>
    </row>
    <row r="43" spans="1:13" x14ac:dyDescent="0.2">
      <c r="A43" s="13" t="s">
        <v>63</v>
      </c>
      <c r="B43" s="10"/>
      <c r="C43" s="10"/>
      <c r="D43" s="10"/>
      <c r="E43" s="10"/>
      <c r="F43" s="10"/>
      <c r="G43" s="10"/>
      <c r="H43" s="10"/>
      <c r="I43" s="10"/>
    </row>
    <row r="44" spans="1:13" x14ac:dyDescent="0.2">
      <c r="A44" s="213" t="s">
        <v>29</v>
      </c>
      <c r="B44" s="214"/>
      <c r="C44" s="215"/>
      <c r="D44" s="159"/>
      <c r="E44" s="159"/>
      <c r="F44" s="159"/>
      <c r="G44" s="159"/>
      <c r="H44" s="159"/>
      <c r="I44" s="159"/>
      <c r="J44" s="159"/>
      <c r="K44" s="159"/>
      <c r="L44" s="159"/>
      <c r="M44" s="159"/>
    </row>
    <row r="45" spans="1:13" x14ac:dyDescent="0.2">
      <c r="A45" s="8"/>
      <c r="B45" s="10"/>
      <c r="C45" s="10"/>
      <c r="D45" s="10"/>
      <c r="E45" s="10"/>
      <c r="F45" s="10"/>
      <c r="G45" s="10"/>
      <c r="H45" s="10"/>
      <c r="I45" s="10"/>
    </row>
    <row r="46" spans="1:13" x14ac:dyDescent="0.2">
      <c r="A46" s="10"/>
      <c r="B46" s="10"/>
      <c r="C46" s="10"/>
      <c r="D46" s="10"/>
      <c r="E46" s="10"/>
      <c r="F46" s="10"/>
      <c r="G46" s="10"/>
      <c r="H46" s="10"/>
      <c r="I46" s="10"/>
    </row>
    <row r="49" spans="2:10" x14ac:dyDescent="0.2">
      <c r="D49" s="178"/>
    </row>
    <row r="52" spans="2:10" x14ac:dyDescent="0.2">
      <c r="B52" s="178"/>
      <c r="C52" s="178"/>
      <c r="D52" s="178"/>
      <c r="E52" s="178"/>
      <c r="F52" s="178"/>
      <c r="G52" s="178"/>
      <c r="H52" s="178"/>
      <c r="I52" s="178"/>
      <c r="J52" s="178"/>
    </row>
  </sheetData>
  <mergeCells count="4">
    <mergeCell ref="A41:J41"/>
    <mergeCell ref="I5:J5"/>
    <mergeCell ref="C5:E5"/>
    <mergeCell ref="F5:G5"/>
  </mergeCells>
  <phoneticPr fontId="0" type="noConversion"/>
  <pageMargins left="0.78740157499999996" right="0.78740157499999996" top="0.984251969" bottom="0.984251969" header="0.5" footer="0.5"/>
  <pageSetup paperSize="9" scale="78" orientation="landscape" r:id="rId1"/>
  <headerFooter alignWithMargins="0"/>
  <ignoredErrors>
    <ignoredError sqref="A22:A30" numberStoredAsText="1"/>
    <ignoredError sqref="C15:C3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  <pageSetUpPr fitToPage="1"/>
  </sheetPr>
  <dimension ref="A1:T81"/>
  <sheetViews>
    <sheetView zoomScale="90" zoomScaleNormal="90" workbookViewId="0">
      <selection sqref="A1:C1"/>
    </sheetView>
  </sheetViews>
  <sheetFormatPr baseColWidth="10" defaultColWidth="9.140625" defaultRowHeight="12.75" x14ac:dyDescent="0.2"/>
  <cols>
    <col min="1" max="1" width="9.28515625" style="18" customWidth="1"/>
    <col min="2" max="2" width="10.5703125" style="14" customWidth="1"/>
    <col min="3" max="3" width="14.85546875" style="14" customWidth="1"/>
    <col min="4" max="4" width="16.85546875" style="14" customWidth="1"/>
    <col min="5" max="6" width="14.85546875" style="14" customWidth="1"/>
    <col min="7" max="7" width="14.85546875" style="20" customWidth="1"/>
    <col min="8" max="9" width="14.85546875" style="14" customWidth="1"/>
    <col min="10" max="10" width="14" style="14" customWidth="1"/>
    <col min="11" max="16384" width="9.140625" style="14"/>
  </cols>
  <sheetData>
    <row r="1" spans="1:20" x14ac:dyDescent="0.2">
      <c r="A1" s="231" t="s">
        <v>144</v>
      </c>
      <c r="B1" s="152"/>
      <c r="C1" s="152"/>
    </row>
    <row r="2" spans="1:20" s="15" customFormat="1" ht="18" x14ac:dyDescent="0.25">
      <c r="A2" s="1" t="s">
        <v>64</v>
      </c>
      <c r="B2" s="14"/>
    </row>
    <row r="3" spans="1:20" s="16" customFormat="1" ht="15.75" x14ac:dyDescent="0.25">
      <c r="A3" s="3" t="s">
        <v>65</v>
      </c>
      <c r="B3" s="201"/>
      <c r="C3" s="201"/>
      <c r="D3" s="201"/>
      <c r="E3" s="2"/>
      <c r="F3" s="2"/>
      <c r="G3" s="1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s="16" customFormat="1" ht="15.75" x14ac:dyDescent="0.25">
      <c r="A4" s="3"/>
      <c r="B4" s="201"/>
      <c r="C4" s="201"/>
      <c r="D4" s="201"/>
      <c r="E4" s="2"/>
      <c r="F4" s="2"/>
      <c r="G4" s="1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2">
      <c r="B5" s="19"/>
      <c r="C5" s="19"/>
      <c r="D5" s="19"/>
    </row>
    <row r="6" spans="1:20" ht="14.25" customHeight="1" x14ac:dyDescent="0.2">
      <c r="A6" s="62"/>
      <c r="B6" s="34"/>
      <c r="C6" s="245" t="s">
        <v>19</v>
      </c>
      <c r="D6" s="245"/>
      <c r="E6" s="245"/>
      <c r="F6" s="252" t="s">
        <v>50</v>
      </c>
      <c r="G6" s="253"/>
      <c r="H6" s="34"/>
      <c r="I6" s="250" t="s">
        <v>51</v>
      </c>
      <c r="J6" s="251"/>
    </row>
    <row r="7" spans="1:20" ht="16.5" x14ac:dyDescent="0.2">
      <c r="A7" s="63"/>
      <c r="B7" s="47" t="s">
        <v>18</v>
      </c>
      <c r="C7" s="47" t="s">
        <v>18</v>
      </c>
      <c r="D7" s="47" t="s">
        <v>52</v>
      </c>
      <c r="E7" s="47" t="s">
        <v>66</v>
      </c>
      <c r="F7" s="47" t="s">
        <v>18</v>
      </c>
      <c r="G7" s="47" t="s">
        <v>41</v>
      </c>
      <c r="H7" s="47" t="s">
        <v>54</v>
      </c>
      <c r="I7" s="72" t="s">
        <v>18</v>
      </c>
      <c r="J7" s="73" t="s">
        <v>55</v>
      </c>
    </row>
    <row r="8" spans="1:20" s="21" customFormat="1" ht="16.5" x14ac:dyDescent="0.2">
      <c r="A8" s="64" t="s">
        <v>17</v>
      </c>
      <c r="B8" s="35"/>
      <c r="C8" s="32"/>
      <c r="D8" s="32" t="s">
        <v>56</v>
      </c>
      <c r="E8" s="32"/>
      <c r="F8" s="32"/>
      <c r="G8" s="32" t="s">
        <v>57</v>
      </c>
      <c r="H8" s="35"/>
      <c r="I8" s="12"/>
      <c r="J8" s="54" t="s">
        <v>67</v>
      </c>
      <c r="O8" s="14"/>
      <c r="P8" s="14"/>
      <c r="Q8" s="14"/>
      <c r="R8" s="14"/>
      <c r="S8" s="14"/>
      <c r="T8" s="14"/>
    </row>
    <row r="9" spans="1:20" x14ac:dyDescent="0.2">
      <c r="A9" s="59">
        <v>1970</v>
      </c>
      <c r="B9" s="191">
        <f t="shared" ref="B9:B35" si="0">SUM(C9,F9,H9,I9)</f>
        <v>12039.100616026899</v>
      </c>
      <c r="C9" s="161">
        <f t="shared" ref="C9:C35" si="1">SUM(D9:E9)</f>
        <v>4206.2536720192738</v>
      </c>
      <c r="D9" s="184">
        <v>4206.2536720192738</v>
      </c>
      <c r="E9" s="184" t="s">
        <v>46</v>
      </c>
      <c r="F9" s="161">
        <v>7166.7104003823424</v>
      </c>
      <c r="G9" s="161">
        <v>1797.0823590702328</v>
      </c>
      <c r="H9" s="188">
        <v>344.55338463376643</v>
      </c>
      <c r="I9" s="112">
        <v>321.58315899151529</v>
      </c>
      <c r="J9" s="189" t="s">
        <v>46</v>
      </c>
      <c r="K9" s="25"/>
      <c r="L9" s="25"/>
      <c r="M9" s="25"/>
    </row>
    <row r="10" spans="1:20" x14ac:dyDescent="0.2">
      <c r="A10" s="59">
        <v>1972</v>
      </c>
      <c r="B10" s="191">
        <f t="shared" si="0"/>
        <v>13583.540723004429</v>
      </c>
      <c r="C10" s="161">
        <f t="shared" si="1"/>
        <v>4353.1071847751246</v>
      </c>
      <c r="D10" s="184">
        <v>4353.1071847751246</v>
      </c>
      <c r="E10" s="184" t="s">
        <v>46</v>
      </c>
      <c r="F10" s="161">
        <v>8501.8018635244553</v>
      </c>
      <c r="G10" s="161">
        <v>1977.0865502172305</v>
      </c>
      <c r="H10" s="135">
        <v>397.83509237278344</v>
      </c>
      <c r="I10" s="112">
        <v>330.79658233206578</v>
      </c>
      <c r="J10" s="190" t="s">
        <v>46</v>
      </c>
      <c r="K10" s="25"/>
      <c r="L10" s="25"/>
      <c r="M10" s="25"/>
    </row>
    <row r="11" spans="1:20" x14ac:dyDescent="0.2">
      <c r="A11" s="59">
        <v>1974</v>
      </c>
      <c r="B11" s="191">
        <f t="shared" si="0"/>
        <v>14032.938999470951</v>
      </c>
      <c r="C11" s="161">
        <f t="shared" si="1"/>
        <v>4746.6753434007423</v>
      </c>
      <c r="D11" s="184">
        <v>4746.6753434007423</v>
      </c>
      <c r="E11" s="184" t="s">
        <v>46</v>
      </c>
      <c r="F11" s="161">
        <v>8545.5623262346835</v>
      </c>
      <c r="G11" s="161">
        <v>2004.705571352993</v>
      </c>
      <c r="H11" s="135">
        <v>302.46736438759257</v>
      </c>
      <c r="I11" s="112">
        <v>438.23396544793235</v>
      </c>
      <c r="J11" s="190" t="s">
        <v>46</v>
      </c>
      <c r="K11" s="25"/>
      <c r="L11" s="25"/>
      <c r="M11" s="25"/>
    </row>
    <row r="12" spans="1:20" x14ac:dyDescent="0.2">
      <c r="A12" s="59">
        <v>1977</v>
      </c>
      <c r="B12" s="191">
        <f t="shared" si="0"/>
        <v>16616.446248251872</v>
      </c>
      <c r="C12" s="161">
        <f t="shared" si="1"/>
        <v>5635.4724555959147</v>
      </c>
      <c r="D12" s="184">
        <v>5635.4724555959147</v>
      </c>
      <c r="E12" s="184" t="s">
        <v>46</v>
      </c>
      <c r="F12" s="161">
        <v>10142.259861194601</v>
      </c>
      <c r="G12" s="161">
        <v>2295.9105651163118</v>
      </c>
      <c r="H12" s="135">
        <v>462.48558146227867</v>
      </c>
      <c r="I12" s="112">
        <v>376.22834999907593</v>
      </c>
      <c r="J12" s="190" t="s">
        <v>46</v>
      </c>
      <c r="K12" s="25"/>
      <c r="L12" s="25"/>
      <c r="M12" s="25"/>
    </row>
    <row r="13" spans="1:20" x14ac:dyDescent="0.2">
      <c r="A13" s="59">
        <v>1979</v>
      </c>
      <c r="B13" s="191">
        <f t="shared" si="0"/>
        <v>17338.482800014826</v>
      </c>
      <c r="C13" s="161">
        <f t="shared" si="1"/>
        <v>6373.6925471204813</v>
      </c>
      <c r="D13" s="184">
        <v>6373.6925471204813</v>
      </c>
      <c r="E13" s="184" t="s">
        <v>46</v>
      </c>
      <c r="F13" s="161">
        <v>10230.936791249715</v>
      </c>
      <c r="G13" s="161">
        <v>2503.1730956532492</v>
      </c>
      <c r="H13" s="135">
        <v>389.76008744367522</v>
      </c>
      <c r="I13" s="112">
        <v>344.09337420095574</v>
      </c>
      <c r="J13" s="190" t="s">
        <v>46</v>
      </c>
      <c r="K13" s="25"/>
      <c r="L13" s="25"/>
      <c r="M13" s="25"/>
    </row>
    <row r="14" spans="1:20" x14ac:dyDescent="0.2">
      <c r="A14" s="59"/>
      <c r="B14" s="191"/>
      <c r="C14" s="161"/>
      <c r="D14" s="184"/>
      <c r="E14" s="184"/>
      <c r="F14" s="161"/>
      <c r="G14" s="161"/>
      <c r="H14" s="135"/>
      <c r="I14" s="112"/>
      <c r="J14" s="190"/>
      <c r="K14" s="25"/>
      <c r="L14" s="25"/>
      <c r="M14" s="25"/>
    </row>
    <row r="15" spans="1:20" x14ac:dyDescent="0.2">
      <c r="A15" s="59">
        <v>1981</v>
      </c>
      <c r="B15" s="191">
        <f t="shared" si="0"/>
        <v>18746.021916466012</v>
      </c>
      <c r="C15" s="161">
        <f t="shared" si="1"/>
        <v>7305.6643277330331</v>
      </c>
      <c r="D15" s="184">
        <v>7305.6643277330331</v>
      </c>
      <c r="E15" s="184" t="s">
        <v>46</v>
      </c>
      <c r="F15" s="161">
        <v>10607.093686032786</v>
      </c>
      <c r="G15" s="161">
        <v>2630.2499996672323</v>
      </c>
      <c r="H15" s="135">
        <v>415.09456407574055</v>
      </c>
      <c r="I15" s="112">
        <v>418.16933862444972</v>
      </c>
      <c r="J15" s="190" t="s">
        <v>46</v>
      </c>
      <c r="K15" s="25"/>
      <c r="L15" s="25"/>
      <c r="M15" s="25"/>
    </row>
    <row r="16" spans="1:20" x14ac:dyDescent="0.2">
      <c r="A16" s="59">
        <v>1983</v>
      </c>
      <c r="B16" s="191">
        <f t="shared" si="0"/>
        <v>20961.785195101813</v>
      </c>
      <c r="C16" s="161">
        <f t="shared" si="1"/>
        <v>9121.281959440963</v>
      </c>
      <c r="D16" s="164">
        <v>6633.69266409191</v>
      </c>
      <c r="E16" s="161">
        <v>2487.589295349052</v>
      </c>
      <c r="F16" s="161">
        <v>10633.253351059349</v>
      </c>
      <c r="G16" s="161">
        <v>2434.4993907852518</v>
      </c>
      <c r="H16" s="135">
        <v>581.80717330192726</v>
      </c>
      <c r="I16" s="112">
        <v>625.44271129957178</v>
      </c>
      <c r="J16" s="190" t="s">
        <v>46</v>
      </c>
      <c r="K16" s="25"/>
      <c r="L16" s="25"/>
      <c r="M16" s="25"/>
    </row>
    <row r="17" spans="1:13" x14ac:dyDescent="0.2">
      <c r="A17" s="59">
        <v>1985</v>
      </c>
      <c r="B17" s="191">
        <f t="shared" si="0"/>
        <v>25338.228751902705</v>
      </c>
      <c r="C17" s="161">
        <f t="shared" si="1"/>
        <v>12598.532200503523</v>
      </c>
      <c r="D17" s="164">
        <v>8708.6357654292115</v>
      </c>
      <c r="E17" s="161">
        <v>3889.8964350743122</v>
      </c>
      <c r="F17" s="161">
        <v>11504.122364128692</v>
      </c>
      <c r="G17" s="161">
        <v>2644.7465478524791</v>
      </c>
      <c r="H17" s="135">
        <v>522.64788121541631</v>
      </c>
      <c r="I17" s="112">
        <v>712.92630605507134</v>
      </c>
      <c r="J17" s="190" t="s">
        <v>46</v>
      </c>
      <c r="K17" s="25"/>
      <c r="L17" s="25"/>
      <c r="M17" s="25"/>
    </row>
    <row r="18" spans="1:13" x14ac:dyDescent="0.2">
      <c r="A18" s="59">
        <v>1987</v>
      </c>
      <c r="B18" s="191">
        <f t="shared" si="0"/>
        <v>27381.529101971046</v>
      </c>
      <c r="C18" s="161">
        <f t="shared" si="1"/>
        <v>13221.642863171457</v>
      </c>
      <c r="D18" s="164">
        <v>9695.8006755734259</v>
      </c>
      <c r="E18" s="161">
        <v>3525.8421875980312</v>
      </c>
      <c r="F18" s="161">
        <v>12816.468192757382</v>
      </c>
      <c r="G18" s="161">
        <v>3168.1634346719211</v>
      </c>
      <c r="H18" s="135">
        <v>706.60127525387998</v>
      </c>
      <c r="I18" s="112">
        <v>636.81677078832593</v>
      </c>
      <c r="J18" s="190" t="s">
        <v>46</v>
      </c>
      <c r="K18" s="25"/>
      <c r="L18" s="25"/>
      <c r="M18" s="25"/>
    </row>
    <row r="19" spans="1:13" x14ac:dyDescent="0.2">
      <c r="A19" s="59">
        <v>1989</v>
      </c>
      <c r="B19" s="191">
        <f>SUM(C19,F19,H19,I19)</f>
        <v>28337.238003104128</v>
      </c>
      <c r="C19" s="161">
        <f t="shared" si="1"/>
        <v>12331.419703465333</v>
      </c>
      <c r="D19" s="164">
        <v>9436.2696390950987</v>
      </c>
      <c r="E19" s="161">
        <v>2895.1500643702357</v>
      </c>
      <c r="F19" s="161">
        <v>14430.798348547909</v>
      </c>
      <c r="G19" s="161">
        <v>3808.768548804318</v>
      </c>
      <c r="H19" s="135">
        <v>738.67026401053454</v>
      </c>
      <c r="I19" s="112">
        <v>836.34968708034853</v>
      </c>
      <c r="J19" s="190" t="s">
        <v>46</v>
      </c>
      <c r="K19" s="25"/>
      <c r="L19" s="25"/>
      <c r="M19" s="25"/>
    </row>
    <row r="20" spans="1:13" x14ac:dyDescent="0.2">
      <c r="A20" s="59"/>
      <c r="B20" s="191"/>
      <c r="C20" s="161"/>
      <c r="D20" s="164"/>
      <c r="E20" s="161"/>
      <c r="F20" s="161"/>
      <c r="G20" s="161"/>
      <c r="H20" s="135"/>
      <c r="I20" s="112"/>
      <c r="J20" s="190"/>
      <c r="K20" s="25"/>
      <c r="L20" s="25"/>
      <c r="M20" s="25"/>
    </row>
    <row r="21" spans="1:13" x14ac:dyDescent="0.2">
      <c r="A21" s="59">
        <v>1991</v>
      </c>
      <c r="B21" s="191">
        <f t="shared" si="0"/>
        <v>28685.0308426103</v>
      </c>
      <c r="C21" s="161">
        <f t="shared" si="1"/>
        <v>12065.089636107954</v>
      </c>
      <c r="D21" s="164">
        <v>9360.6746520059223</v>
      </c>
      <c r="E21" s="161">
        <v>2704.4149841020308</v>
      </c>
      <c r="F21" s="161">
        <v>14373.577366191214</v>
      </c>
      <c r="G21" s="161">
        <v>3463.4068547963329</v>
      </c>
      <c r="H21" s="135">
        <v>739.40934022265242</v>
      </c>
      <c r="I21" s="112">
        <v>1506.9545000884809</v>
      </c>
      <c r="J21" s="190" t="s">
        <v>46</v>
      </c>
      <c r="K21" s="25"/>
      <c r="L21" s="25"/>
      <c r="M21" s="25"/>
    </row>
    <row r="22" spans="1:13" x14ac:dyDescent="0.2">
      <c r="A22" s="59">
        <v>1993</v>
      </c>
      <c r="B22" s="191">
        <f t="shared" si="0"/>
        <v>30774.132174122889</v>
      </c>
      <c r="C22" s="161">
        <f t="shared" si="1"/>
        <v>12898.190222592706</v>
      </c>
      <c r="D22" s="164">
        <v>9881.0132107669215</v>
      </c>
      <c r="E22" s="161">
        <v>3017.177011825785</v>
      </c>
      <c r="F22" s="161">
        <v>15166.386046637615</v>
      </c>
      <c r="G22" s="161">
        <v>3800.5052876103664</v>
      </c>
      <c r="H22" s="135">
        <v>927.58604540015767</v>
      </c>
      <c r="I22" s="112">
        <v>1781.9698594924114</v>
      </c>
      <c r="J22" s="190" t="s">
        <v>46</v>
      </c>
      <c r="K22" s="25"/>
      <c r="L22" s="25"/>
      <c r="M22" s="25"/>
    </row>
    <row r="23" spans="1:13" ht="14.25" x14ac:dyDescent="0.2">
      <c r="A23" s="60" t="s">
        <v>68</v>
      </c>
      <c r="B23" s="191">
        <f t="shared" si="0"/>
        <v>32284.368646816376</v>
      </c>
      <c r="C23" s="161">
        <f t="shared" si="1"/>
        <v>15968.94067309059</v>
      </c>
      <c r="D23" s="164">
        <v>13787.526168333066</v>
      </c>
      <c r="E23" s="161">
        <v>2181.4145047575234</v>
      </c>
      <c r="F23" s="161">
        <v>14026.671137207883</v>
      </c>
      <c r="G23" s="161">
        <v>3265.349689125037</v>
      </c>
      <c r="H23" s="135">
        <v>616.96571851727924</v>
      </c>
      <c r="I23" s="112">
        <v>1671.7911180006224</v>
      </c>
      <c r="J23" s="187">
        <v>233.28258164119933</v>
      </c>
      <c r="K23" s="25"/>
      <c r="L23" s="25"/>
      <c r="M23" s="25"/>
    </row>
    <row r="24" spans="1:13" x14ac:dyDescent="0.2">
      <c r="A24" s="60">
        <v>1997</v>
      </c>
      <c r="B24" s="191">
        <f t="shared" si="0"/>
        <v>34394.966590772652</v>
      </c>
      <c r="C24" s="161">
        <f t="shared" si="1"/>
        <v>16741.903968780709</v>
      </c>
      <c r="D24" s="164">
        <v>14723.139876377258</v>
      </c>
      <c r="E24" s="161">
        <v>2018.7640924034531</v>
      </c>
      <c r="F24" s="161">
        <v>14609.834196555212</v>
      </c>
      <c r="G24" s="161">
        <v>3674.4221293372525</v>
      </c>
      <c r="H24" s="135">
        <v>755.62257026083682</v>
      </c>
      <c r="I24" s="112">
        <v>2287.605855175897</v>
      </c>
      <c r="J24" s="187">
        <v>500.16633705139714</v>
      </c>
      <c r="K24" s="25"/>
      <c r="L24" s="25"/>
      <c r="M24" s="25"/>
    </row>
    <row r="25" spans="1:13" x14ac:dyDescent="0.2">
      <c r="A25" s="59">
        <v>1999</v>
      </c>
      <c r="B25" s="191">
        <f t="shared" si="0"/>
        <v>35883.4753156734</v>
      </c>
      <c r="C25" s="161">
        <f t="shared" si="1"/>
        <v>17590.865644760583</v>
      </c>
      <c r="D25" s="164">
        <v>15530.605852473473</v>
      </c>
      <c r="E25" s="161">
        <v>2060.2597922871087</v>
      </c>
      <c r="F25" s="161">
        <v>15119.329886404859</v>
      </c>
      <c r="G25" s="161">
        <v>3629.3516748396178</v>
      </c>
      <c r="H25" s="135">
        <v>858.17703725980766</v>
      </c>
      <c r="I25" s="112">
        <v>2315.1027472481492</v>
      </c>
      <c r="J25" s="187">
        <v>772.64151258430275</v>
      </c>
      <c r="K25" s="25"/>
      <c r="L25" s="25"/>
      <c r="M25" s="25"/>
    </row>
    <row r="26" spans="1:13" x14ac:dyDescent="0.2">
      <c r="A26" s="59"/>
      <c r="B26" s="191"/>
      <c r="C26" s="161"/>
      <c r="D26" s="164"/>
      <c r="E26" s="161"/>
      <c r="F26" s="161"/>
      <c r="G26" s="161"/>
      <c r="H26" s="135"/>
      <c r="I26" s="112"/>
      <c r="J26" s="30"/>
      <c r="K26" s="25"/>
      <c r="L26" s="25"/>
      <c r="M26" s="25"/>
    </row>
    <row r="27" spans="1:13" x14ac:dyDescent="0.2">
      <c r="A27" s="59">
        <v>2001</v>
      </c>
      <c r="B27" s="191">
        <f t="shared" si="0"/>
        <v>40856.327648832426</v>
      </c>
      <c r="C27" s="161">
        <f t="shared" si="1"/>
        <v>21396.08347663606</v>
      </c>
      <c r="D27" s="164">
        <v>19543.394765055698</v>
      </c>
      <c r="E27" s="161">
        <v>1852.6887115803604</v>
      </c>
      <c r="F27" s="161">
        <v>15624.46391163981</v>
      </c>
      <c r="G27" s="161">
        <v>4199.4388775196139</v>
      </c>
      <c r="H27" s="135">
        <v>900.46415118537152</v>
      </c>
      <c r="I27" s="112">
        <v>2935.316109371191</v>
      </c>
      <c r="J27" s="187">
        <v>611.60767398331473</v>
      </c>
      <c r="K27" s="25"/>
      <c r="L27" s="25"/>
      <c r="M27" s="25"/>
    </row>
    <row r="28" spans="1:13" x14ac:dyDescent="0.2">
      <c r="A28" s="118">
        <v>2003</v>
      </c>
      <c r="B28" s="191">
        <f t="shared" si="0"/>
        <v>43557.243910754776</v>
      </c>
      <c r="C28" s="161">
        <f t="shared" si="1"/>
        <v>20978.483931266048</v>
      </c>
      <c r="D28" s="164">
        <v>18935.853854528665</v>
      </c>
      <c r="E28" s="161">
        <v>2042.6300767373828</v>
      </c>
      <c r="F28" s="161">
        <v>17529.97697460157</v>
      </c>
      <c r="G28" s="161">
        <v>4947.4268595751564</v>
      </c>
      <c r="H28" s="135">
        <v>1783.8042103964717</v>
      </c>
      <c r="I28" s="112">
        <v>3264.9787944906916</v>
      </c>
      <c r="J28" s="187">
        <v>738.90868080771565</v>
      </c>
      <c r="K28" s="25"/>
      <c r="L28" s="25"/>
      <c r="M28" s="25"/>
    </row>
    <row r="29" spans="1:13" x14ac:dyDescent="0.2">
      <c r="A29" s="118">
        <v>2005</v>
      </c>
      <c r="B29" s="191">
        <f t="shared" si="0"/>
        <v>45263.609993484133</v>
      </c>
      <c r="C29" s="161">
        <f t="shared" si="1"/>
        <v>20286.178684348492</v>
      </c>
      <c r="D29" s="164">
        <v>18023.212887311576</v>
      </c>
      <c r="E29" s="161">
        <v>2262.9657970369167</v>
      </c>
      <c r="F29" s="161">
        <v>19562.170719601181</v>
      </c>
      <c r="G29" s="161">
        <v>5315.8839402745089</v>
      </c>
      <c r="H29" s="135">
        <v>1745.3790821413086</v>
      </c>
      <c r="I29" s="112">
        <v>3669.8815073931564</v>
      </c>
      <c r="J29" s="165">
        <v>735.35653271835304</v>
      </c>
      <c r="K29" s="25"/>
      <c r="L29" s="25"/>
      <c r="M29" s="25"/>
    </row>
    <row r="30" spans="1:13" x14ac:dyDescent="0.2">
      <c r="A30" s="118">
        <v>2007</v>
      </c>
      <c r="B30" s="191">
        <f t="shared" si="0"/>
        <v>49233.214232268045</v>
      </c>
      <c r="C30" s="161">
        <f t="shared" si="1"/>
        <v>21416.073468301329</v>
      </c>
      <c r="D30" s="164">
        <v>18495.912724178004</v>
      </c>
      <c r="E30" s="161">
        <v>2920.160744123325</v>
      </c>
      <c r="F30" s="161">
        <v>21913.651728917765</v>
      </c>
      <c r="G30" s="161">
        <v>5628.7369723686043</v>
      </c>
      <c r="H30" s="135">
        <v>1723.5907526839735</v>
      </c>
      <c r="I30" s="112">
        <v>4179.8982823649776</v>
      </c>
      <c r="J30" s="165">
        <v>645.05842285400672</v>
      </c>
      <c r="K30" s="25"/>
      <c r="L30" s="25"/>
      <c r="M30" s="25"/>
    </row>
    <row r="31" spans="1:13" x14ac:dyDescent="0.2">
      <c r="A31" s="118">
        <v>2009</v>
      </c>
      <c r="B31" s="191">
        <f t="shared" si="0"/>
        <v>51183.146568165408</v>
      </c>
      <c r="C31" s="161">
        <f t="shared" si="1"/>
        <v>21444.265282784661</v>
      </c>
      <c r="D31" s="164">
        <v>18994.996921778227</v>
      </c>
      <c r="E31" s="161">
        <v>2449.2683610064328</v>
      </c>
      <c r="F31" s="161">
        <v>23741.149387633071</v>
      </c>
      <c r="G31" s="161">
        <v>6483.6018275666456</v>
      </c>
      <c r="H31" s="135">
        <v>1800.8715180437957</v>
      </c>
      <c r="I31" s="112">
        <v>4196.8603797038832</v>
      </c>
      <c r="J31" s="165">
        <v>718.78443842936861</v>
      </c>
      <c r="K31" s="25"/>
      <c r="L31" s="25"/>
      <c r="M31" s="25"/>
    </row>
    <row r="32" spans="1:13" x14ac:dyDescent="0.2">
      <c r="A32" s="118"/>
      <c r="B32" s="191"/>
      <c r="C32" s="161"/>
      <c r="D32" s="161"/>
      <c r="E32" s="161"/>
      <c r="F32" s="161"/>
      <c r="G32" s="161"/>
      <c r="H32" s="135"/>
      <c r="I32" s="112"/>
      <c r="J32" s="165"/>
      <c r="K32" s="25"/>
      <c r="L32" s="25"/>
      <c r="M32" s="25"/>
    </row>
    <row r="33" spans="1:13" x14ac:dyDescent="0.2">
      <c r="A33" s="118">
        <v>2011</v>
      </c>
      <c r="B33" s="191">
        <f t="shared" si="0"/>
        <v>51290.168960199771</v>
      </c>
      <c r="C33" s="161">
        <f t="shared" si="1"/>
        <v>21859.871726514313</v>
      </c>
      <c r="D33" s="184">
        <v>21859.871726514313</v>
      </c>
      <c r="E33" s="184" t="s">
        <v>46</v>
      </c>
      <c r="F33" s="161">
        <v>23643.837361535036</v>
      </c>
      <c r="G33" s="161">
        <v>6405.7967553746385</v>
      </c>
      <c r="H33" s="135">
        <v>1792.8826413583797</v>
      </c>
      <c r="I33" s="112">
        <v>3993.5772307920442</v>
      </c>
      <c r="J33" s="165">
        <v>758.05841219861986</v>
      </c>
      <c r="K33" s="25"/>
      <c r="L33" s="25"/>
      <c r="M33" s="25"/>
    </row>
    <row r="34" spans="1:13" x14ac:dyDescent="0.2">
      <c r="A34" s="118">
        <v>2013</v>
      </c>
      <c r="B34" s="191">
        <f t="shared" si="0"/>
        <v>53421.361434999992</v>
      </c>
      <c r="C34" s="161">
        <f t="shared" si="1"/>
        <v>22152.703234999997</v>
      </c>
      <c r="D34" s="184">
        <v>22152.703234999997</v>
      </c>
      <c r="E34" s="184" t="s">
        <v>46</v>
      </c>
      <c r="F34" s="161">
        <v>24298.160152500001</v>
      </c>
      <c r="G34" s="160">
        <v>6024.1432225000008</v>
      </c>
      <c r="H34" s="135">
        <v>1912.3946724999998</v>
      </c>
      <c r="I34" s="112">
        <v>5058.1033749999988</v>
      </c>
      <c r="J34" s="165">
        <v>910.56387500000005</v>
      </c>
      <c r="K34" s="25"/>
      <c r="L34" s="25"/>
      <c r="M34" s="25"/>
    </row>
    <row r="35" spans="1:13" x14ac:dyDescent="0.2">
      <c r="A35" s="93">
        <v>2015</v>
      </c>
      <c r="B35" s="191">
        <f t="shared" si="0"/>
        <v>59178.169132499992</v>
      </c>
      <c r="C35" s="191">
        <f t="shared" si="1"/>
        <v>24839.234570000001</v>
      </c>
      <c r="D35" s="191">
        <v>24839.234570000001</v>
      </c>
      <c r="E35" s="184" t="s">
        <v>46</v>
      </c>
      <c r="F35" s="191">
        <v>26884.520449999989</v>
      </c>
      <c r="G35" s="191">
        <v>6344.8232399999997</v>
      </c>
      <c r="H35" s="135">
        <v>1912.3946724999998</v>
      </c>
      <c r="I35" s="191">
        <v>5542.0194400000009</v>
      </c>
      <c r="J35" s="192">
        <v>959.91999999999985</v>
      </c>
      <c r="K35" s="25"/>
      <c r="L35" s="25"/>
      <c r="M35" s="25"/>
    </row>
    <row r="36" spans="1:13" x14ac:dyDescent="0.2">
      <c r="A36" s="93">
        <v>2017</v>
      </c>
      <c r="B36" s="191">
        <f>SUM(C36,F36,H36,I36)</f>
        <v>64931.14729632638</v>
      </c>
      <c r="C36" s="191">
        <f>SUM(D36:E36)</f>
        <v>26343.930602313383</v>
      </c>
      <c r="D36" s="191">
        <v>26343.930602313383</v>
      </c>
      <c r="E36" s="184" t="s">
        <v>46</v>
      </c>
      <c r="F36" s="191">
        <v>30800.332700222221</v>
      </c>
      <c r="G36" s="191">
        <v>7201.3295813976756</v>
      </c>
      <c r="H36" s="135">
        <v>1912.3946724999998</v>
      </c>
      <c r="I36" s="191">
        <v>5874.4893212907791</v>
      </c>
      <c r="J36" s="192">
        <v>1093.268437841482</v>
      </c>
      <c r="K36" s="25"/>
      <c r="L36" s="25"/>
      <c r="M36" s="25"/>
    </row>
    <row r="37" spans="1:13" x14ac:dyDescent="0.2">
      <c r="A37" s="93">
        <v>2019</v>
      </c>
      <c r="B37" s="191">
        <v>69607.481259051536</v>
      </c>
      <c r="C37" s="191">
        <v>28131.025669702649</v>
      </c>
      <c r="D37" s="191" t="s">
        <v>46</v>
      </c>
      <c r="E37" s="184" t="s">
        <v>46</v>
      </c>
      <c r="F37" s="200">
        <v>32503.776375288333</v>
      </c>
      <c r="G37" s="200">
        <v>7642.2359824148743</v>
      </c>
      <c r="H37" s="135">
        <v>1912.3946724999998</v>
      </c>
      <c r="I37" s="191">
        <v>5723.8684053189718</v>
      </c>
      <c r="J37" s="192">
        <v>1361.5687303670948</v>
      </c>
      <c r="K37" s="25"/>
      <c r="L37" s="25"/>
      <c r="M37" s="25"/>
    </row>
    <row r="38" spans="1:13" x14ac:dyDescent="0.2">
      <c r="A38" s="93"/>
      <c r="B38" s="93"/>
      <c r="C38" s="93"/>
      <c r="D38" s="93"/>
      <c r="E38" s="93"/>
      <c r="F38" s="93"/>
      <c r="G38" s="93"/>
      <c r="H38" s="93"/>
      <c r="I38" s="93"/>
      <c r="J38" s="192"/>
      <c r="K38" s="25"/>
      <c r="L38" s="25"/>
      <c r="M38" s="25"/>
    </row>
    <row r="39" spans="1:13" x14ac:dyDescent="0.2">
      <c r="A39" s="93">
        <v>2021</v>
      </c>
      <c r="B39" s="191">
        <v>69940.188517566392</v>
      </c>
      <c r="C39" s="191">
        <v>28627.249357326469</v>
      </c>
      <c r="D39" s="191">
        <v>28627.249357326469</v>
      </c>
      <c r="E39" s="184" t="s">
        <v>46</v>
      </c>
      <c r="F39" s="200">
        <v>32401.113967437872</v>
      </c>
      <c r="G39" s="200">
        <v>7807.4550128534684</v>
      </c>
      <c r="H39" s="135">
        <v>3265.2099400171369</v>
      </c>
      <c r="I39" s="191">
        <v>5646.6152527849172</v>
      </c>
      <c r="J39" s="192">
        <v>1482.5192802056554</v>
      </c>
      <c r="K39" s="25"/>
      <c r="L39" s="25"/>
      <c r="M39" s="25"/>
    </row>
    <row r="40" spans="1:13" x14ac:dyDescent="0.2">
      <c r="A40" s="8"/>
      <c r="C40" s="92"/>
      <c r="D40" s="22"/>
      <c r="E40" s="22"/>
      <c r="F40" s="22"/>
      <c r="G40" s="23"/>
      <c r="H40" s="22"/>
      <c r="I40" s="22"/>
    </row>
    <row r="41" spans="1:13" x14ac:dyDescent="0.2">
      <c r="A41" s="29" t="s">
        <v>33</v>
      </c>
      <c r="C41" s="92"/>
      <c r="D41" s="22"/>
      <c r="E41" s="22"/>
      <c r="F41" s="22"/>
      <c r="G41" s="23"/>
      <c r="H41" s="22"/>
      <c r="I41" s="22"/>
    </row>
    <row r="42" spans="1:13" x14ac:dyDescent="0.2">
      <c r="A42" s="13" t="s">
        <v>69</v>
      </c>
      <c r="B42" s="4"/>
      <c r="C42" s="4"/>
      <c r="D42" s="4"/>
      <c r="E42" s="4"/>
      <c r="F42" s="4"/>
      <c r="G42" s="4"/>
      <c r="H42" s="4"/>
      <c r="I42" s="4"/>
      <c r="J42" s="4"/>
    </row>
    <row r="43" spans="1:13" ht="12.75" customHeight="1" x14ac:dyDescent="0.2">
      <c r="A43" s="249" t="s">
        <v>70</v>
      </c>
      <c r="B43" s="249"/>
      <c r="C43" s="249"/>
      <c r="D43" s="249"/>
      <c r="E43" s="249"/>
      <c r="F43" s="249"/>
      <c r="G43" s="249"/>
      <c r="H43" s="249"/>
      <c r="I43" s="249"/>
      <c r="J43" s="249"/>
    </row>
    <row r="44" spans="1:13" x14ac:dyDescent="0.2">
      <c r="A44" s="40" t="s">
        <v>62</v>
      </c>
      <c r="B44" s="33"/>
      <c r="C44" s="33"/>
      <c r="D44" s="33"/>
      <c r="E44" s="33"/>
      <c r="F44" s="33"/>
      <c r="G44" s="33"/>
      <c r="H44" s="33"/>
      <c r="I44" s="33"/>
      <c r="J44" s="33"/>
    </row>
    <row r="45" spans="1:13" x14ac:dyDescent="0.2">
      <c r="A45" s="13" t="s">
        <v>71</v>
      </c>
      <c r="B45" s="10"/>
      <c r="C45" s="10"/>
      <c r="D45" s="10"/>
      <c r="E45" s="10"/>
      <c r="F45" s="10"/>
      <c r="G45" s="10"/>
      <c r="H45" s="10"/>
      <c r="I45" s="10"/>
      <c r="J45" s="4"/>
    </row>
    <row r="46" spans="1:13" s="4" customFormat="1" x14ac:dyDescent="0.2">
      <c r="A46" s="213" t="s">
        <v>29</v>
      </c>
      <c r="B46" s="214"/>
      <c r="C46" s="215"/>
      <c r="D46" s="159"/>
      <c r="E46" s="159"/>
      <c r="F46" s="159"/>
      <c r="G46" s="159"/>
      <c r="H46" s="159"/>
      <c r="I46" s="159"/>
      <c r="J46" s="159"/>
      <c r="K46" s="159"/>
      <c r="L46" s="159"/>
      <c r="M46" s="159"/>
    </row>
    <row r="47" spans="1:13" x14ac:dyDescent="0.2">
      <c r="A47" s="8"/>
    </row>
    <row r="48" spans="1:13" x14ac:dyDescent="0.2">
      <c r="B48" s="18"/>
      <c r="C48" s="18"/>
      <c r="D48" s="18"/>
      <c r="E48" s="18"/>
      <c r="F48" s="18"/>
      <c r="G48" s="18"/>
      <c r="H48" s="18"/>
      <c r="I48" s="18"/>
      <c r="J48" s="18"/>
    </row>
    <row r="49" spans="1:10" x14ac:dyDescent="0.2">
      <c r="B49" s="179"/>
      <c r="C49" s="179"/>
      <c r="D49" s="179"/>
      <c r="E49" s="179"/>
      <c r="F49" s="179"/>
      <c r="G49" s="179"/>
      <c r="H49" s="179"/>
      <c r="I49" s="179"/>
      <c r="J49" s="179"/>
    </row>
    <row r="50" spans="1:10" x14ac:dyDescent="0.2">
      <c r="B50" s="179"/>
      <c r="C50" s="179"/>
      <c r="D50" s="179"/>
      <c r="E50" s="179"/>
      <c r="F50" s="179"/>
      <c r="G50" s="179"/>
      <c r="H50" s="179"/>
      <c r="I50" s="179"/>
      <c r="J50" s="179"/>
    </row>
    <row r="51" spans="1:10" x14ac:dyDescent="0.2">
      <c r="A51" s="4"/>
      <c r="B51" s="179"/>
      <c r="C51" s="179"/>
      <c r="D51" s="179"/>
      <c r="E51" s="179"/>
      <c r="F51" s="179"/>
      <c r="G51" s="179"/>
      <c r="H51" s="179"/>
      <c r="I51" s="179"/>
      <c r="J51" s="179"/>
    </row>
    <row r="52" spans="1:10" x14ac:dyDescent="0.2">
      <c r="B52" s="179"/>
      <c r="C52" s="179"/>
      <c r="D52" s="179"/>
      <c r="E52" s="179"/>
      <c r="F52" s="179"/>
      <c r="G52" s="179"/>
      <c r="H52" s="179"/>
      <c r="I52" s="179"/>
      <c r="J52" s="179"/>
    </row>
    <row r="53" spans="1:10" x14ac:dyDescent="0.2">
      <c r="B53" s="179"/>
      <c r="C53" s="179"/>
      <c r="D53" s="179"/>
      <c r="E53" s="179"/>
      <c r="F53" s="179"/>
      <c r="G53" s="179"/>
      <c r="H53" s="179"/>
      <c r="I53" s="179"/>
      <c r="J53" s="179"/>
    </row>
    <row r="54" spans="1:10" x14ac:dyDescent="0.2">
      <c r="B54" s="179"/>
      <c r="C54" s="179"/>
      <c r="D54" s="179"/>
      <c r="E54" s="179"/>
      <c r="F54" s="179"/>
      <c r="G54" s="179"/>
      <c r="H54" s="179"/>
      <c r="I54" s="179"/>
      <c r="J54" s="179"/>
    </row>
    <row r="55" spans="1:10" x14ac:dyDescent="0.2">
      <c r="B55" s="179"/>
      <c r="C55" s="179"/>
      <c r="D55" s="179"/>
      <c r="E55" s="179"/>
      <c r="F55" s="179"/>
      <c r="G55" s="179"/>
      <c r="H55" s="179"/>
      <c r="I55" s="179"/>
      <c r="J55" s="179"/>
    </row>
    <row r="56" spans="1:10" x14ac:dyDescent="0.2">
      <c r="B56" s="179"/>
      <c r="C56" s="179"/>
      <c r="D56" s="179"/>
      <c r="E56" s="179"/>
      <c r="F56" s="179"/>
      <c r="G56" s="179"/>
      <c r="H56" s="179"/>
      <c r="I56" s="179"/>
      <c r="J56" s="179"/>
    </row>
    <row r="57" spans="1:10" x14ac:dyDescent="0.2">
      <c r="B57" s="179"/>
      <c r="C57" s="179"/>
      <c r="D57" s="179"/>
      <c r="E57" s="179"/>
      <c r="F57" s="179"/>
      <c r="G57" s="179"/>
      <c r="H57" s="179"/>
      <c r="I57" s="179"/>
      <c r="J57" s="179"/>
    </row>
    <row r="58" spans="1:10" x14ac:dyDescent="0.2">
      <c r="B58" s="179"/>
      <c r="C58" s="179"/>
      <c r="D58" s="179"/>
      <c r="E58" s="179"/>
      <c r="F58" s="179"/>
      <c r="G58" s="179"/>
      <c r="H58" s="179"/>
      <c r="I58" s="179"/>
      <c r="J58" s="179"/>
    </row>
    <row r="59" spans="1:10" x14ac:dyDescent="0.2">
      <c r="B59" s="179"/>
      <c r="C59" s="179"/>
      <c r="D59" s="179"/>
      <c r="E59" s="179"/>
      <c r="F59" s="179"/>
      <c r="G59" s="179"/>
      <c r="H59" s="179"/>
      <c r="I59" s="179"/>
      <c r="J59" s="179"/>
    </row>
    <row r="60" spans="1:10" x14ac:dyDescent="0.2">
      <c r="B60" s="179"/>
      <c r="C60" s="179"/>
      <c r="D60" s="179"/>
      <c r="E60" s="179"/>
      <c r="F60" s="179"/>
      <c r="G60" s="179"/>
      <c r="H60" s="179"/>
      <c r="I60" s="179"/>
      <c r="J60" s="179"/>
    </row>
    <row r="61" spans="1:10" x14ac:dyDescent="0.2">
      <c r="B61" s="179"/>
      <c r="C61" s="179"/>
      <c r="D61" s="179"/>
      <c r="E61" s="179"/>
      <c r="F61" s="179"/>
      <c r="G61" s="179"/>
      <c r="H61" s="179"/>
      <c r="I61" s="179"/>
      <c r="J61" s="179"/>
    </row>
    <row r="62" spans="1:10" x14ac:dyDescent="0.2">
      <c r="B62" s="179"/>
      <c r="C62" s="179"/>
      <c r="D62" s="179"/>
      <c r="E62" s="179"/>
      <c r="F62" s="179"/>
      <c r="G62" s="179"/>
      <c r="H62" s="179"/>
      <c r="I62" s="179"/>
      <c r="J62" s="179"/>
    </row>
    <row r="63" spans="1:10" x14ac:dyDescent="0.2">
      <c r="B63" s="179"/>
      <c r="C63" s="179"/>
      <c r="D63" s="179"/>
      <c r="E63" s="179"/>
      <c r="F63" s="179"/>
      <c r="G63" s="179"/>
      <c r="H63" s="179"/>
      <c r="I63" s="179"/>
      <c r="J63" s="179"/>
    </row>
    <row r="64" spans="1:10" x14ac:dyDescent="0.2">
      <c r="B64" s="179"/>
      <c r="C64" s="179"/>
      <c r="D64" s="179"/>
      <c r="E64" s="179"/>
      <c r="F64" s="179"/>
      <c r="G64" s="179"/>
      <c r="H64" s="179"/>
      <c r="I64" s="179"/>
      <c r="J64" s="179"/>
    </row>
    <row r="65" spans="2:10" x14ac:dyDescent="0.2">
      <c r="B65" s="179"/>
      <c r="C65" s="179"/>
      <c r="D65" s="179"/>
      <c r="E65" s="179"/>
      <c r="F65" s="179"/>
      <c r="G65" s="179"/>
      <c r="H65" s="179"/>
      <c r="I65" s="179"/>
      <c r="J65" s="179"/>
    </row>
    <row r="66" spans="2:10" x14ac:dyDescent="0.2">
      <c r="B66" s="179"/>
      <c r="C66" s="179"/>
      <c r="D66" s="179"/>
      <c r="E66" s="179"/>
      <c r="F66" s="179"/>
      <c r="G66" s="179"/>
      <c r="H66" s="179"/>
      <c r="I66" s="179"/>
      <c r="J66" s="179"/>
    </row>
    <row r="67" spans="2:10" x14ac:dyDescent="0.2">
      <c r="B67" s="179"/>
      <c r="C67" s="179"/>
      <c r="D67" s="179"/>
      <c r="E67" s="179"/>
      <c r="F67" s="179"/>
      <c r="G67" s="179"/>
      <c r="H67" s="179"/>
      <c r="I67" s="179"/>
      <c r="J67" s="179"/>
    </row>
    <row r="68" spans="2:10" x14ac:dyDescent="0.2">
      <c r="B68" s="179"/>
      <c r="C68" s="179"/>
      <c r="D68" s="179"/>
      <c r="E68" s="179"/>
      <c r="F68" s="179"/>
      <c r="G68" s="179"/>
      <c r="H68" s="179"/>
      <c r="I68" s="179"/>
      <c r="J68" s="179"/>
    </row>
    <row r="69" spans="2:10" x14ac:dyDescent="0.2">
      <c r="B69" s="179"/>
      <c r="C69" s="179"/>
      <c r="D69" s="179"/>
      <c r="E69" s="179"/>
      <c r="F69" s="179"/>
      <c r="G69" s="179"/>
      <c r="H69" s="179"/>
      <c r="I69" s="179"/>
      <c r="J69" s="179"/>
    </row>
    <row r="70" spans="2:10" x14ac:dyDescent="0.2">
      <c r="B70" s="179"/>
      <c r="C70" s="179"/>
      <c r="D70" s="179"/>
      <c r="E70" s="179"/>
      <c r="F70" s="179"/>
      <c r="G70" s="179"/>
      <c r="H70" s="179"/>
      <c r="I70" s="179"/>
      <c r="J70" s="179"/>
    </row>
    <row r="71" spans="2:10" x14ac:dyDescent="0.2">
      <c r="B71" s="179"/>
      <c r="C71" s="179"/>
      <c r="D71" s="179"/>
      <c r="E71" s="179"/>
      <c r="F71" s="179"/>
      <c r="G71" s="179"/>
      <c r="H71" s="179"/>
      <c r="I71" s="179"/>
      <c r="J71" s="179"/>
    </row>
    <row r="72" spans="2:10" x14ac:dyDescent="0.2">
      <c r="B72" s="179"/>
      <c r="C72" s="179"/>
      <c r="D72" s="179"/>
      <c r="E72" s="179"/>
      <c r="F72" s="179"/>
      <c r="G72" s="179"/>
      <c r="H72" s="179"/>
      <c r="I72" s="179"/>
      <c r="J72" s="179"/>
    </row>
    <row r="73" spans="2:10" x14ac:dyDescent="0.2">
      <c r="B73" s="179"/>
      <c r="C73" s="179"/>
      <c r="D73" s="179"/>
      <c r="E73" s="179"/>
      <c r="F73" s="179"/>
      <c r="G73" s="179"/>
      <c r="H73" s="179"/>
      <c r="I73" s="179"/>
      <c r="J73" s="179"/>
    </row>
    <row r="74" spans="2:10" x14ac:dyDescent="0.2">
      <c r="B74" s="179"/>
      <c r="C74" s="179"/>
      <c r="D74" s="179"/>
      <c r="E74" s="179"/>
      <c r="F74" s="179"/>
      <c r="G74" s="179"/>
      <c r="H74" s="179"/>
      <c r="I74" s="179"/>
      <c r="J74" s="179"/>
    </row>
    <row r="75" spans="2:10" x14ac:dyDescent="0.2">
      <c r="B75" s="179"/>
      <c r="C75" s="179"/>
      <c r="D75" s="179"/>
      <c r="E75" s="179"/>
      <c r="F75" s="179"/>
      <c r="G75" s="179"/>
      <c r="H75" s="179"/>
      <c r="I75" s="179"/>
      <c r="J75" s="179"/>
    </row>
    <row r="76" spans="2:10" x14ac:dyDescent="0.2">
      <c r="B76" s="179"/>
      <c r="C76" s="179"/>
      <c r="D76" s="179"/>
      <c r="E76" s="179"/>
      <c r="F76" s="179"/>
      <c r="G76" s="179"/>
      <c r="H76" s="179"/>
      <c r="I76" s="179"/>
      <c r="J76" s="179"/>
    </row>
    <row r="77" spans="2:10" x14ac:dyDescent="0.2">
      <c r="B77" s="179"/>
      <c r="C77" s="179"/>
      <c r="D77" s="179"/>
      <c r="E77" s="179"/>
      <c r="F77" s="179"/>
      <c r="G77" s="179"/>
      <c r="H77" s="179"/>
      <c r="I77" s="179"/>
      <c r="J77" s="179"/>
    </row>
    <row r="78" spans="2:10" x14ac:dyDescent="0.2">
      <c r="B78" s="179"/>
      <c r="C78" s="179"/>
      <c r="D78" s="179"/>
      <c r="E78" s="179"/>
      <c r="F78" s="179"/>
      <c r="G78" s="179"/>
      <c r="H78" s="179"/>
      <c r="I78" s="179"/>
      <c r="J78" s="179"/>
    </row>
    <row r="79" spans="2:10" x14ac:dyDescent="0.2">
      <c r="B79" s="179"/>
      <c r="C79" s="179"/>
      <c r="D79" s="179"/>
      <c r="E79" s="179"/>
      <c r="F79" s="179"/>
      <c r="G79" s="179"/>
      <c r="H79" s="179"/>
      <c r="I79" s="179"/>
      <c r="J79" s="179"/>
    </row>
    <row r="80" spans="2:10" x14ac:dyDescent="0.2">
      <c r="B80" s="179"/>
      <c r="C80" s="179"/>
      <c r="D80" s="179"/>
      <c r="E80" s="179"/>
      <c r="F80" s="179"/>
      <c r="G80" s="179"/>
      <c r="H80" s="179"/>
      <c r="I80" s="179"/>
      <c r="J80" s="179"/>
    </row>
    <row r="81" spans="2:10" x14ac:dyDescent="0.2">
      <c r="B81" s="179"/>
      <c r="C81" s="179"/>
      <c r="D81" s="179"/>
      <c r="E81" s="179"/>
      <c r="F81" s="179"/>
      <c r="G81" s="179"/>
      <c r="H81" s="179"/>
      <c r="I81" s="179"/>
      <c r="J81" s="179"/>
    </row>
  </sheetData>
  <mergeCells count="4">
    <mergeCell ref="A43:J43"/>
    <mergeCell ref="I6:J6"/>
    <mergeCell ref="C6:E6"/>
    <mergeCell ref="F6:G6"/>
  </mergeCells>
  <phoneticPr fontId="0" type="noConversion"/>
  <pageMargins left="0.78740157499999996" right="0.78740157499999996" top="0.984251969" bottom="0.984251969" header="0.5" footer="0.5"/>
  <pageSetup paperSize="9" scale="74" orientation="landscape" r:id="rId1"/>
  <headerFooter alignWithMargins="0"/>
  <ignoredErrors>
    <ignoredError sqref="A23:A25 A27:A28" numberStoredAsText="1"/>
    <ignoredError sqref="C16:C3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  <pageSetUpPr fitToPage="1"/>
  </sheetPr>
  <dimension ref="A1:X56"/>
  <sheetViews>
    <sheetView showGridLines="0" zoomScale="98" zoomScaleNormal="98" workbookViewId="0">
      <selection sqref="A1:C1"/>
    </sheetView>
  </sheetViews>
  <sheetFormatPr baseColWidth="10" defaultColWidth="11.42578125" defaultRowHeight="12.75" x14ac:dyDescent="0.2"/>
  <cols>
    <col min="1" max="1" width="8.42578125" style="24" customWidth="1"/>
    <col min="2" max="8" width="19.5703125" style="14" customWidth="1"/>
    <col min="9" max="16384" width="11.42578125" style="14"/>
  </cols>
  <sheetData>
    <row r="1" spans="1:24" ht="15.75" x14ac:dyDescent="0.25">
      <c r="A1" s="231" t="s">
        <v>144</v>
      </c>
      <c r="B1" s="152"/>
      <c r="C1" s="152"/>
      <c r="D1" s="145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 ht="18" x14ac:dyDescent="0.25">
      <c r="A2" s="1" t="s">
        <v>72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5.75" x14ac:dyDescent="0.25">
      <c r="A3" s="136" t="s">
        <v>73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 x14ac:dyDescent="0.2"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 ht="14.25" x14ac:dyDescent="0.2">
      <c r="A5" s="65" t="s">
        <v>17</v>
      </c>
      <c r="B5" s="5" t="s">
        <v>18</v>
      </c>
      <c r="C5" s="5" t="s">
        <v>74</v>
      </c>
      <c r="D5" s="5" t="s">
        <v>75</v>
      </c>
      <c r="E5" s="5" t="s">
        <v>76</v>
      </c>
      <c r="F5" s="5" t="s">
        <v>77</v>
      </c>
      <c r="G5" s="5" t="s">
        <v>78</v>
      </c>
      <c r="H5" s="50" t="s">
        <v>79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</row>
    <row r="6" spans="1:24" x14ac:dyDescent="0.2">
      <c r="A6" s="91">
        <v>1974</v>
      </c>
      <c r="B6" s="184">
        <f t="shared" ref="B6:B39" si="0">SUM(C6:H6)</f>
        <v>1633.1</v>
      </c>
      <c r="C6" s="112">
        <v>634.5</v>
      </c>
      <c r="D6" s="112">
        <v>453.7</v>
      </c>
      <c r="E6" s="112">
        <v>62.3</v>
      </c>
      <c r="F6" s="112">
        <v>202</v>
      </c>
      <c r="G6" s="112">
        <v>219</v>
      </c>
      <c r="H6" s="113">
        <v>61.6</v>
      </c>
      <c r="J6"/>
      <c r="K6"/>
      <c r="L6"/>
      <c r="M6"/>
      <c r="N6"/>
      <c r="O6"/>
      <c r="P6"/>
      <c r="Q6" s="10"/>
      <c r="R6" s="10"/>
      <c r="S6" s="10"/>
      <c r="T6" s="10"/>
      <c r="U6" s="10"/>
      <c r="V6" s="10"/>
      <c r="W6" s="10"/>
      <c r="X6" s="10"/>
    </row>
    <row r="7" spans="1:24" x14ac:dyDescent="0.2">
      <c r="A7" s="91">
        <v>1977</v>
      </c>
      <c r="B7" s="184">
        <f t="shared" si="0"/>
        <v>2716.2000000000003</v>
      </c>
      <c r="C7" s="112">
        <v>864.2</v>
      </c>
      <c r="D7" s="112">
        <v>830.1</v>
      </c>
      <c r="E7" s="112">
        <v>123.6</v>
      </c>
      <c r="F7" s="112">
        <v>375.9</v>
      </c>
      <c r="G7" s="112">
        <v>397.8</v>
      </c>
      <c r="H7" s="113">
        <v>124.6</v>
      </c>
      <c r="J7"/>
      <c r="K7"/>
      <c r="L7"/>
      <c r="M7"/>
      <c r="N7"/>
      <c r="O7"/>
      <c r="P7"/>
      <c r="Q7" s="10"/>
      <c r="R7" s="10"/>
      <c r="S7" s="10"/>
      <c r="T7" s="10"/>
      <c r="U7" s="10"/>
      <c r="V7" s="10"/>
      <c r="W7" s="10"/>
      <c r="X7" s="10"/>
    </row>
    <row r="8" spans="1:24" x14ac:dyDescent="0.2">
      <c r="A8" s="91">
        <v>1979</v>
      </c>
      <c r="B8" s="184">
        <f t="shared" si="0"/>
        <v>3265.2</v>
      </c>
      <c r="C8" s="112">
        <v>1036.5</v>
      </c>
      <c r="D8" s="112">
        <v>1029.9000000000001</v>
      </c>
      <c r="E8" s="112">
        <v>141.69999999999999</v>
      </c>
      <c r="F8" s="112">
        <v>428.6</v>
      </c>
      <c r="G8" s="112">
        <v>468.8</v>
      </c>
      <c r="H8" s="113">
        <v>159.69999999999999</v>
      </c>
      <c r="J8"/>
      <c r="K8"/>
      <c r="L8"/>
      <c r="M8"/>
      <c r="N8"/>
      <c r="O8"/>
      <c r="P8"/>
      <c r="Q8" s="10"/>
      <c r="R8" s="10"/>
      <c r="S8" s="10"/>
      <c r="T8" s="10"/>
      <c r="U8" s="10"/>
      <c r="V8" s="10"/>
      <c r="W8" s="10"/>
      <c r="X8" s="10"/>
    </row>
    <row r="9" spans="1:24" x14ac:dyDescent="0.2">
      <c r="A9" s="91">
        <v>1981</v>
      </c>
      <c r="B9" s="184">
        <f t="shared" si="0"/>
        <v>4267.7</v>
      </c>
      <c r="C9" s="112">
        <v>1237.2</v>
      </c>
      <c r="D9" s="112">
        <v>1333.3</v>
      </c>
      <c r="E9" s="112">
        <v>274</v>
      </c>
      <c r="F9" s="112">
        <v>487.6</v>
      </c>
      <c r="G9" s="112">
        <v>728.4</v>
      </c>
      <c r="H9" s="113">
        <v>207.2</v>
      </c>
      <c r="J9"/>
      <c r="K9"/>
      <c r="L9"/>
      <c r="M9"/>
      <c r="N9"/>
      <c r="O9"/>
      <c r="P9"/>
      <c r="Q9" s="10"/>
      <c r="R9" s="10"/>
      <c r="S9" s="10"/>
      <c r="T9" s="10"/>
      <c r="U9" s="10"/>
      <c r="V9" s="10"/>
      <c r="W9" s="10"/>
      <c r="X9" s="10"/>
    </row>
    <row r="10" spans="1:24" x14ac:dyDescent="0.2">
      <c r="A10" s="91">
        <v>1983</v>
      </c>
      <c r="B10" s="184">
        <f t="shared" si="0"/>
        <v>5764.6</v>
      </c>
      <c r="C10" s="112">
        <v>1805.6</v>
      </c>
      <c r="D10" s="112">
        <v>1664.3</v>
      </c>
      <c r="E10" s="112">
        <v>335.3</v>
      </c>
      <c r="F10" s="112">
        <v>696.7</v>
      </c>
      <c r="G10" s="112">
        <v>985.1</v>
      </c>
      <c r="H10" s="113">
        <v>277.60000000000002</v>
      </c>
      <c r="J10"/>
      <c r="K10"/>
      <c r="L10"/>
      <c r="M10"/>
      <c r="N10"/>
      <c r="O10"/>
      <c r="P10"/>
      <c r="Q10" s="10"/>
      <c r="R10" s="10"/>
      <c r="S10" s="10"/>
      <c r="T10" s="10"/>
      <c r="U10" s="10"/>
      <c r="V10" s="10"/>
      <c r="W10" s="10"/>
      <c r="X10" s="10"/>
    </row>
    <row r="11" spans="1:24" x14ac:dyDescent="0.2">
      <c r="A11" s="91"/>
      <c r="B11" s="184"/>
      <c r="C11" s="112"/>
      <c r="D11" s="112"/>
      <c r="E11" s="112"/>
      <c r="F11" s="112"/>
      <c r="G11" s="112"/>
      <c r="H11" s="113"/>
      <c r="J11"/>
      <c r="K11"/>
      <c r="L11"/>
      <c r="M11"/>
      <c r="N11"/>
      <c r="O11"/>
      <c r="P11"/>
      <c r="Q11" s="10"/>
      <c r="R11" s="10"/>
      <c r="S11" s="10"/>
      <c r="T11" s="10"/>
      <c r="U11" s="10"/>
      <c r="V11" s="10"/>
      <c r="W11" s="10"/>
      <c r="X11" s="10"/>
    </row>
    <row r="12" spans="1:24" x14ac:dyDescent="0.2">
      <c r="A12" s="91">
        <v>1985</v>
      </c>
      <c r="B12" s="184">
        <f t="shared" si="0"/>
        <v>8202.6</v>
      </c>
      <c r="C12" s="112">
        <v>2577.1</v>
      </c>
      <c r="D12" s="112">
        <v>2371.1</v>
      </c>
      <c r="E12" s="112">
        <v>583.9</v>
      </c>
      <c r="F12" s="112">
        <v>949.6</v>
      </c>
      <c r="G12" s="112">
        <v>1401.8</v>
      </c>
      <c r="H12" s="113">
        <v>319.10000000000002</v>
      </c>
      <c r="J12"/>
      <c r="K12"/>
      <c r="L12"/>
      <c r="M12"/>
      <c r="N12"/>
      <c r="O12"/>
      <c r="P12"/>
      <c r="Q12" s="153"/>
      <c r="R12" s="153"/>
      <c r="S12" s="153"/>
      <c r="T12" s="153"/>
      <c r="U12" s="153"/>
      <c r="V12" s="153"/>
      <c r="W12" s="153"/>
      <c r="X12" s="153"/>
    </row>
    <row r="13" spans="1:24" x14ac:dyDescent="0.2">
      <c r="A13" s="91">
        <v>1987</v>
      </c>
      <c r="B13" s="184">
        <f t="shared" si="0"/>
        <v>10319.4</v>
      </c>
      <c r="C13" s="112">
        <v>3425.8</v>
      </c>
      <c r="D13" s="112">
        <v>2733.7</v>
      </c>
      <c r="E13" s="112">
        <v>772.7</v>
      </c>
      <c r="F13" s="112">
        <v>1327.9</v>
      </c>
      <c r="G13" s="112">
        <v>1680</v>
      </c>
      <c r="H13" s="113">
        <v>379.3</v>
      </c>
      <c r="J13"/>
      <c r="K13"/>
      <c r="L13"/>
      <c r="M13"/>
      <c r="N13"/>
      <c r="O13"/>
      <c r="P13"/>
      <c r="Q13" s="153"/>
      <c r="R13" s="153"/>
      <c r="S13" s="153"/>
      <c r="T13" s="153"/>
      <c r="U13" s="153"/>
      <c r="V13" s="153"/>
      <c r="W13" s="153"/>
      <c r="X13" s="153"/>
    </row>
    <row r="14" spans="1:24" x14ac:dyDescent="0.2">
      <c r="A14" s="91">
        <v>1989</v>
      </c>
      <c r="B14" s="184">
        <f t="shared" si="0"/>
        <v>11662.2</v>
      </c>
      <c r="C14" s="112">
        <v>3817.4</v>
      </c>
      <c r="D14" s="112">
        <v>2994.5</v>
      </c>
      <c r="E14" s="112">
        <v>780.3</v>
      </c>
      <c r="F14" s="112">
        <v>1521.7</v>
      </c>
      <c r="G14" s="112">
        <v>2022.7</v>
      </c>
      <c r="H14" s="113">
        <v>525.6</v>
      </c>
      <c r="J14"/>
      <c r="K14"/>
      <c r="L14"/>
      <c r="M14"/>
      <c r="N14"/>
      <c r="O14"/>
      <c r="P14"/>
      <c r="Q14" s="153"/>
      <c r="R14" s="153"/>
      <c r="S14" s="153"/>
      <c r="T14" s="153"/>
      <c r="U14" s="153"/>
      <c r="V14" s="153"/>
      <c r="W14" s="153"/>
      <c r="X14" s="153"/>
    </row>
    <row r="15" spans="1:24" x14ac:dyDescent="0.2">
      <c r="A15" s="91">
        <v>1991</v>
      </c>
      <c r="B15" s="184">
        <f t="shared" si="0"/>
        <v>12744</v>
      </c>
      <c r="C15" s="112">
        <v>3834.2</v>
      </c>
      <c r="D15" s="112">
        <v>3367.3</v>
      </c>
      <c r="E15" s="112">
        <v>629.70000000000005</v>
      </c>
      <c r="F15" s="112">
        <v>1874.4</v>
      </c>
      <c r="G15" s="112">
        <v>2322.4</v>
      </c>
      <c r="H15" s="113">
        <v>716</v>
      </c>
      <c r="J15"/>
      <c r="K15"/>
      <c r="L15"/>
      <c r="M15"/>
      <c r="N15"/>
      <c r="O15"/>
      <c r="P15"/>
      <c r="Q15" s="10"/>
      <c r="R15" s="10"/>
      <c r="S15" s="10"/>
      <c r="T15" s="10"/>
      <c r="U15" s="10"/>
      <c r="V15" s="10"/>
      <c r="W15" s="10"/>
      <c r="X15" s="10"/>
    </row>
    <row r="16" spans="1:24" x14ac:dyDescent="0.2">
      <c r="A16" s="91">
        <v>1993</v>
      </c>
      <c r="B16" s="184">
        <f t="shared" si="0"/>
        <v>14335.6</v>
      </c>
      <c r="C16" s="112">
        <v>4065.4</v>
      </c>
      <c r="D16" s="112">
        <v>3857.1</v>
      </c>
      <c r="E16" s="112">
        <v>673.4</v>
      </c>
      <c r="F16" s="112">
        <v>2211.4</v>
      </c>
      <c r="G16" s="112">
        <v>2745.2</v>
      </c>
      <c r="H16" s="113">
        <v>783.1</v>
      </c>
      <c r="J16"/>
      <c r="K16"/>
      <c r="L16"/>
      <c r="M16"/>
      <c r="N16"/>
      <c r="O16"/>
      <c r="P16"/>
      <c r="Q16" s="10"/>
      <c r="R16" s="10"/>
      <c r="S16" s="10"/>
      <c r="T16" s="10"/>
      <c r="U16" s="10"/>
      <c r="V16" s="10"/>
      <c r="W16" s="10"/>
      <c r="X16" s="10"/>
    </row>
    <row r="17" spans="1:24" x14ac:dyDescent="0.2">
      <c r="A17" s="91"/>
      <c r="B17" s="184"/>
      <c r="C17" s="112"/>
      <c r="D17" s="112"/>
      <c r="E17" s="112"/>
      <c r="F17" s="112"/>
      <c r="G17" s="112"/>
      <c r="H17" s="113"/>
      <c r="J17"/>
      <c r="K17"/>
      <c r="L17"/>
      <c r="M17"/>
      <c r="N17"/>
      <c r="O17"/>
      <c r="P17"/>
      <c r="Q17" s="10"/>
      <c r="R17" s="10"/>
      <c r="S17" s="10"/>
      <c r="T17" s="10"/>
      <c r="U17" s="10"/>
      <c r="V17" s="10"/>
      <c r="W17" s="10"/>
      <c r="X17" s="10"/>
    </row>
    <row r="18" spans="1:24" x14ac:dyDescent="0.2">
      <c r="A18" s="91">
        <v>1995</v>
      </c>
      <c r="B18" s="184">
        <f t="shared" si="0"/>
        <v>15970.4</v>
      </c>
      <c r="C18" s="112">
        <v>5050.1000000000004</v>
      </c>
      <c r="D18" s="112">
        <v>4115</v>
      </c>
      <c r="E18" s="112">
        <v>1246.4000000000001</v>
      </c>
      <c r="F18" s="112">
        <v>2263.8000000000002</v>
      </c>
      <c r="G18" s="112">
        <v>2525.4</v>
      </c>
      <c r="H18" s="113">
        <v>769.7</v>
      </c>
      <c r="J18"/>
      <c r="K18"/>
      <c r="L18"/>
      <c r="M18"/>
      <c r="N18"/>
      <c r="O18"/>
      <c r="P18"/>
      <c r="Q18" s="10"/>
      <c r="R18" s="10"/>
      <c r="S18" s="10"/>
      <c r="T18" s="10"/>
      <c r="U18" s="10"/>
      <c r="V18" s="10"/>
      <c r="W18" s="10"/>
      <c r="X18" s="10"/>
    </row>
    <row r="19" spans="1:24" x14ac:dyDescent="0.2">
      <c r="A19" s="91">
        <v>1997</v>
      </c>
      <c r="B19" s="184">
        <f t="shared" si="0"/>
        <v>18243.900000000001</v>
      </c>
      <c r="C19" s="112">
        <v>5668.3</v>
      </c>
      <c r="D19" s="112">
        <v>5184</v>
      </c>
      <c r="E19" s="112">
        <v>1465.7</v>
      </c>
      <c r="F19" s="112">
        <v>2277.9</v>
      </c>
      <c r="G19" s="112">
        <v>2775.8</v>
      </c>
      <c r="H19" s="113">
        <v>872.2</v>
      </c>
      <c r="I19" s="25"/>
      <c r="J19"/>
      <c r="K19"/>
      <c r="L19"/>
      <c r="M19"/>
      <c r="N19"/>
      <c r="O19"/>
      <c r="P19"/>
      <c r="Q19" s="10"/>
      <c r="R19" s="10"/>
      <c r="S19" s="10"/>
      <c r="T19" s="10"/>
      <c r="U19" s="10"/>
      <c r="V19" s="10"/>
      <c r="W19" s="10"/>
      <c r="X19" s="10"/>
    </row>
    <row r="20" spans="1:24" x14ac:dyDescent="0.2">
      <c r="A20" s="91">
        <v>1999</v>
      </c>
      <c r="B20" s="184">
        <f t="shared" si="0"/>
        <v>20346.5</v>
      </c>
      <c r="C20" s="112">
        <v>6186.1</v>
      </c>
      <c r="D20" s="112">
        <v>5186.8</v>
      </c>
      <c r="E20" s="112">
        <v>1816.1</v>
      </c>
      <c r="F20" s="112">
        <v>2599.6</v>
      </c>
      <c r="G20" s="112">
        <v>3580.6</v>
      </c>
      <c r="H20" s="113">
        <v>977.3</v>
      </c>
      <c r="I20" s="25"/>
      <c r="J20"/>
      <c r="K20"/>
      <c r="L20"/>
      <c r="M20"/>
      <c r="N20"/>
      <c r="O20"/>
      <c r="P20"/>
      <c r="Q20" s="10"/>
      <c r="R20" s="10"/>
      <c r="S20" s="10"/>
      <c r="T20" s="10"/>
      <c r="U20" s="10"/>
      <c r="V20" s="10"/>
      <c r="W20" s="10"/>
      <c r="X20" s="10"/>
    </row>
    <row r="21" spans="1:24" x14ac:dyDescent="0.2">
      <c r="A21" s="91">
        <v>2001</v>
      </c>
      <c r="B21" s="184">
        <f t="shared" si="0"/>
        <v>24469.399999999998</v>
      </c>
      <c r="C21" s="180">
        <v>6741.3</v>
      </c>
      <c r="D21" s="180">
        <v>7468.6</v>
      </c>
      <c r="E21" s="180">
        <v>1994.3</v>
      </c>
      <c r="F21" s="180">
        <v>3526.6</v>
      </c>
      <c r="G21" s="180">
        <v>3388.6</v>
      </c>
      <c r="H21" s="181">
        <v>1350</v>
      </c>
      <c r="I21" s="25"/>
      <c r="J21"/>
      <c r="K21"/>
      <c r="L21"/>
      <c r="M21"/>
      <c r="N21"/>
      <c r="O21"/>
      <c r="P21"/>
      <c r="Q21" s="10"/>
      <c r="R21" s="10"/>
      <c r="S21" s="10"/>
      <c r="T21" s="10"/>
      <c r="U21" s="10"/>
      <c r="V21" s="10"/>
      <c r="W21" s="10"/>
      <c r="X21" s="10"/>
    </row>
    <row r="22" spans="1:24" x14ac:dyDescent="0.2">
      <c r="A22" s="98">
        <v>2003</v>
      </c>
      <c r="B22" s="184">
        <f t="shared" si="0"/>
        <v>27245.9</v>
      </c>
      <c r="C22" s="135">
        <v>7443.2</v>
      </c>
      <c r="D22" s="135">
        <v>7388.2</v>
      </c>
      <c r="E22" s="135">
        <v>2171.1999999999998</v>
      </c>
      <c r="F22" s="135">
        <v>4093.5</v>
      </c>
      <c r="G22" s="135">
        <v>4473.3999999999996</v>
      </c>
      <c r="H22" s="165">
        <v>1676.4</v>
      </c>
      <c r="J22"/>
      <c r="K22"/>
      <c r="L22"/>
      <c r="M22"/>
      <c r="N22"/>
      <c r="O22"/>
      <c r="P22"/>
      <c r="Q22" s="10"/>
      <c r="R22" s="10"/>
      <c r="S22" s="10"/>
      <c r="T22" s="10"/>
      <c r="U22" s="10"/>
      <c r="V22" s="10"/>
      <c r="W22" s="10"/>
      <c r="X22" s="10"/>
    </row>
    <row r="23" spans="1:24" x14ac:dyDescent="0.2">
      <c r="A23" s="98"/>
      <c r="B23" s="184"/>
      <c r="C23" s="135"/>
      <c r="D23" s="135"/>
      <c r="E23" s="135"/>
      <c r="F23" s="135"/>
      <c r="G23" s="135"/>
      <c r="H23" s="165"/>
      <c r="J23"/>
      <c r="K23"/>
      <c r="L23"/>
      <c r="M23"/>
      <c r="N23"/>
      <c r="O23"/>
      <c r="P23"/>
      <c r="Q23" s="10"/>
      <c r="R23" s="10"/>
      <c r="S23" s="10"/>
      <c r="T23" s="10"/>
      <c r="U23" s="10"/>
      <c r="V23" s="10"/>
      <c r="W23" s="10"/>
      <c r="X23" s="10"/>
    </row>
    <row r="24" spans="1:24" x14ac:dyDescent="0.2">
      <c r="A24" s="98">
        <v>2005</v>
      </c>
      <c r="B24" s="184">
        <f t="shared" si="0"/>
        <v>29514.800000000003</v>
      </c>
      <c r="C24" s="135">
        <v>9047.9</v>
      </c>
      <c r="D24" s="135">
        <v>7022.3</v>
      </c>
      <c r="E24" s="135">
        <v>2384.3000000000002</v>
      </c>
      <c r="F24" s="135">
        <v>4480</v>
      </c>
      <c r="G24" s="135">
        <v>4832.8999999999996</v>
      </c>
      <c r="H24" s="165">
        <v>1747.4</v>
      </c>
      <c r="J24"/>
      <c r="K24"/>
      <c r="L24"/>
      <c r="M24"/>
      <c r="N24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x14ac:dyDescent="0.2">
      <c r="A25" s="98">
        <v>2007</v>
      </c>
      <c r="B25" s="184">
        <f t="shared" si="0"/>
        <v>36802.600000000006</v>
      </c>
      <c r="C25" s="135">
        <v>11085.5</v>
      </c>
      <c r="D25" s="135">
        <v>8930</v>
      </c>
      <c r="E25" s="135">
        <v>2988.8</v>
      </c>
      <c r="F25" s="135">
        <v>5500</v>
      </c>
      <c r="G25" s="135">
        <v>6137.5</v>
      </c>
      <c r="H25" s="165">
        <v>2160.8000000000002</v>
      </c>
      <c r="J25"/>
      <c r="K25"/>
      <c r="L25"/>
      <c r="M25"/>
      <c r="N25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4.25" x14ac:dyDescent="0.2">
      <c r="A26" s="99" t="s">
        <v>80</v>
      </c>
      <c r="B26" s="184">
        <f t="shared" si="0"/>
        <v>40915.599999999999</v>
      </c>
      <c r="C26" s="182">
        <v>12975.8</v>
      </c>
      <c r="D26" s="182">
        <v>9809.7000000000007</v>
      </c>
      <c r="E26" s="182">
        <v>3156.6</v>
      </c>
      <c r="F26" s="182">
        <v>5966.1</v>
      </c>
      <c r="G26" s="182">
        <v>6651</v>
      </c>
      <c r="H26" s="183">
        <v>2356.4</v>
      </c>
      <c r="J26"/>
      <c r="K26"/>
      <c r="L26"/>
      <c r="M26"/>
      <c r="N26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x14ac:dyDescent="0.2">
      <c r="A27" s="133" t="s">
        <v>27</v>
      </c>
      <c r="B27" s="184">
        <f t="shared" si="0"/>
        <v>41884.500000000007</v>
      </c>
      <c r="C27" s="135">
        <v>12897.7</v>
      </c>
      <c r="D27" s="135">
        <v>10271.799999999999</v>
      </c>
      <c r="E27" s="135">
        <v>3169.4</v>
      </c>
      <c r="F27" s="135">
        <v>5776.7</v>
      </c>
      <c r="G27" s="135">
        <v>7153.6</v>
      </c>
      <c r="H27" s="165">
        <v>2615.3000000000002</v>
      </c>
      <c r="J27"/>
      <c r="K27"/>
      <c r="L27"/>
      <c r="M27"/>
      <c r="N27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x14ac:dyDescent="0.2">
      <c r="A28" s="147" t="s">
        <v>81</v>
      </c>
      <c r="B28" s="184">
        <f t="shared" si="0"/>
        <v>42958.200000000004</v>
      </c>
      <c r="C28" s="135">
        <v>13373</v>
      </c>
      <c r="D28" s="135">
        <v>10579.8</v>
      </c>
      <c r="E28" s="135">
        <v>3004.5</v>
      </c>
      <c r="F28" s="135">
        <v>5949.5</v>
      </c>
      <c r="G28" s="135">
        <v>7316.1</v>
      </c>
      <c r="H28" s="165">
        <v>2735.3</v>
      </c>
      <c r="I28" s="25"/>
      <c r="J28"/>
      <c r="K28"/>
      <c r="L28"/>
      <c r="M28"/>
      <c r="N28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x14ac:dyDescent="0.2">
      <c r="A29" s="99"/>
      <c r="B29" s="184"/>
      <c r="C29" s="135"/>
      <c r="D29" s="135"/>
      <c r="E29" s="135"/>
      <c r="F29" s="135"/>
      <c r="G29" s="135"/>
      <c r="H29" s="165"/>
      <c r="I29" s="25"/>
      <c r="J29"/>
      <c r="K29"/>
      <c r="L29"/>
      <c r="M29"/>
      <c r="N29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x14ac:dyDescent="0.2">
      <c r="A30" s="99">
        <v>2011</v>
      </c>
      <c r="B30" s="184">
        <f t="shared" si="0"/>
        <v>45439.813269999999</v>
      </c>
      <c r="C30" s="135">
        <v>14678.072999999999</v>
      </c>
      <c r="D30" s="135">
        <v>11400.65949</v>
      </c>
      <c r="E30" s="135">
        <v>3014.1912800000005</v>
      </c>
      <c r="F30" s="135">
        <v>6136.753569999998</v>
      </c>
      <c r="G30" s="135">
        <v>7318.2983200000035</v>
      </c>
      <c r="H30" s="165">
        <v>2891.8376099999991</v>
      </c>
      <c r="I30" s="25"/>
      <c r="J30"/>
      <c r="K30"/>
      <c r="L30"/>
      <c r="M30"/>
      <c r="N3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x14ac:dyDescent="0.2">
      <c r="A31" s="99" t="s">
        <v>82</v>
      </c>
      <c r="B31" s="184">
        <f t="shared" si="0"/>
        <v>48404.076999999997</v>
      </c>
      <c r="C31" s="135">
        <v>14583.076369086995</v>
      </c>
      <c r="D31" s="135">
        <v>12083.798135673473</v>
      </c>
      <c r="E31" s="135">
        <v>3571.1442856812664</v>
      </c>
      <c r="F31" s="135">
        <v>6637.0479076562524</v>
      </c>
      <c r="G31" s="135">
        <v>8383.119463503368</v>
      </c>
      <c r="H31" s="165">
        <v>3145.890838398645</v>
      </c>
      <c r="I31" s="25"/>
      <c r="J31"/>
      <c r="K31"/>
      <c r="L31"/>
      <c r="M31"/>
      <c r="N31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x14ac:dyDescent="0.2">
      <c r="A32" s="99">
        <v>2013</v>
      </c>
      <c r="B32" s="184">
        <f t="shared" si="0"/>
        <v>50719.069999999992</v>
      </c>
      <c r="C32" s="135">
        <v>15342.3</v>
      </c>
      <c r="D32" s="135">
        <v>12772.3</v>
      </c>
      <c r="E32" s="135">
        <v>3965.17</v>
      </c>
      <c r="F32" s="135">
        <v>6721.4</v>
      </c>
      <c r="G32" s="135">
        <v>8843.2000000000007</v>
      </c>
      <c r="H32" s="165">
        <v>3074.7000000000003</v>
      </c>
      <c r="I32" s="25"/>
      <c r="J32"/>
      <c r="K32"/>
      <c r="L32"/>
      <c r="M32"/>
      <c r="N32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x14ac:dyDescent="0.2">
      <c r="A33" s="99" t="s">
        <v>83</v>
      </c>
      <c r="B33" s="184">
        <f t="shared" si="0"/>
        <v>53863.727999999996</v>
      </c>
      <c r="C33" s="135">
        <v>14841.682258348043</v>
      </c>
      <c r="D33" s="135">
        <v>14780.148586092913</v>
      </c>
      <c r="E33" s="135">
        <v>4280.4168791969987</v>
      </c>
      <c r="F33" s="135">
        <v>7359.2014249399617</v>
      </c>
      <c r="G33" s="135">
        <v>9211.1681581169632</v>
      </c>
      <c r="H33" s="165">
        <v>3391.110693305121</v>
      </c>
      <c r="I33" s="25"/>
      <c r="J33"/>
      <c r="K33"/>
      <c r="L33"/>
      <c r="M33"/>
      <c r="N33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x14ac:dyDescent="0.2">
      <c r="A34" s="93">
        <v>2015</v>
      </c>
      <c r="B34" s="184">
        <f t="shared" si="0"/>
        <v>60853</v>
      </c>
      <c r="C34" s="184">
        <v>16961</v>
      </c>
      <c r="D34" s="184">
        <v>16065</v>
      </c>
      <c r="E34" s="184">
        <v>4910</v>
      </c>
      <c r="F34" s="184">
        <v>8858</v>
      </c>
      <c r="G34" s="184">
        <v>10116</v>
      </c>
      <c r="H34" s="185">
        <v>3943</v>
      </c>
      <c r="I34" s="25"/>
      <c r="J34"/>
      <c r="K34"/>
      <c r="L34"/>
      <c r="M34"/>
      <c r="N34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x14ac:dyDescent="0.2">
      <c r="A35" s="93"/>
      <c r="B35" s="184"/>
      <c r="C35" s="184"/>
      <c r="D35" s="184"/>
      <c r="E35" s="184"/>
      <c r="F35" s="184"/>
      <c r="G35" s="184"/>
      <c r="H35" s="185"/>
      <c r="I35" s="25"/>
      <c r="J35"/>
      <c r="K35"/>
      <c r="L35"/>
      <c r="M35"/>
      <c r="N35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x14ac:dyDescent="0.2">
      <c r="A36" s="93" t="s">
        <v>84</v>
      </c>
      <c r="B36" s="184">
        <f t="shared" si="0"/>
        <v>63345.400000000009</v>
      </c>
      <c r="C36" s="184">
        <v>17513.510892457678</v>
      </c>
      <c r="D36" s="184">
        <v>16952.970659445891</v>
      </c>
      <c r="E36" s="184">
        <v>5337.091376852044</v>
      </c>
      <c r="F36" s="184">
        <v>9033.9524476794595</v>
      </c>
      <c r="G36" s="184">
        <v>10196.542017162628</v>
      </c>
      <c r="H36" s="185">
        <v>4311.3326064022976</v>
      </c>
      <c r="I36" s="25"/>
      <c r="J36"/>
      <c r="K36"/>
      <c r="L36"/>
      <c r="M36"/>
      <c r="N36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x14ac:dyDescent="0.2">
      <c r="A37" s="93">
        <v>2017</v>
      </c>
      <c r="B37" s="184">
        <f t="shared" si="0"/>
        <v>69862.366200000004</v>
      </c>
      <c r="C37" s="197">
        <v>19983.022089999991</v>
      </c>
      <c r="D37" s="197">
        <v>17764.69541</v>
      </c>
      <c r="E37" s="197">
        <v>5721.0276599999997</v>
      </c>
      <c r="F37" s="197">
        <v>10734.405780000006</v>
      </c>
      <c r="G37" s="197">
        <v>10924.884859999995</v>
      </c>
      <c r="H37" s="196">
        <v>4734.3304000000007</v>
      </c>
      <c r="I37" s="25"/>
      <c r="J37"/>
      <c r="K37"/>
      <c r="L37"/>
      <c r="M37"/>
      <c r="N37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x14ac:dyDescent="0.2">
      <c r="A38" s="93" t="s">
        <v>85</v>
      </c>
      <c r="B38" s="184">
        <f t="shared" si="0"/>
        <v>72777.25602870599</v>
      </c>
      <c r="C38" s="184">
        <v>19970.8964672894</v>
      </c>
      <c r="D38" s="184">
        <v>19248.2159363131</v>
      </c>
      <c r="E38" s="184">
        <v>6028.9779858777438</v>
      </c>
      <c r="F38" s="184">
        <v>11658.4660301034</v>
      </c>
      <c r="G38" s="184">
        <v>11168.9538235445</v>
      </c>
      <c r="H38" s="185">
        <v>4701.7457855778503</v>
      </c>
      <c r="I38" s="25"/>
      <c r="J38"/>
      <c r="K38"/>
      <c r="L38"/>
      <c r="M38"/>
      <c r="N38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x14ac:dyDescent="0.2">
      <c r="A39" s="93">
        <v>2019</v>
      </c>
      <c r="B39" s="184">
        <f t="shared" si="0"/>
        <v>76830.345570000005</v>
      </c>
      <c r="C39" s="184">
        <v>21758.902190000001</v>
      </c>
      <c r="D39" s="184">
        <v>19767.9787</v>
      </c>
      <c r="E39" s="184">
        <v>5942.9804199999999</v>
      </c>
      <c r="F39" s="184">
        <v>12288.904550000003</v>
      </c>
      <c r="G39" s="184">
        <v>12660.043820000001</v>
      </c>
      <c r="H39" s="185">
        <v>4411.5358899999974</v>
      </c>
      <c r="I39" s="25"/>
      <c r="J39"/>
      <c r="K39"/>
      <c r="L39"/>
      <c r="M39"/>
      <c r="N39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x14ac:dyDescent="0.2">
      <c r="A40" s="93" t="s">
        <v>86</v>
      </c>
      <c r="B40" s="184">
        <v>77691</v>
      </c>
      <c r="C40" s="184">
        <v>21210.560406363158</v>
      </c>
      <c r="D40" s="184">
        <v>23457.076325742848</v>
      </c>
      <c r="E40" s="184">
        <v>6664.5422794937203</v>
      </c>
      <c r="F40" s="184">
        <v>11486.680483908736</v>
      </c>
      <c r="G40" s="184">
        <v>11393.989577236598</v>
      </c>
      <c r="H40" s="212">
        <v>3478.1509272549392</v>
      </c>
      <c r="I40" s="25"/>
      <c r="J40"/>
      <c r="K40"/>
      <c r="L40"/>
      <c r="M40"/>
      <c r="N4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 x14ac:dyDescent="0.2">
      <c r="A41" s="93"/>
      <c r="B41" s="184"/>
      <c r="C41" s="184"/>
      <c r="D41" s="184"/>
      <c r="E41" s="184"/>
      <c r="F41" s="184"/>
      <c r="G41" s="184"/>
      <c r="H41" s="212"/>
      <c r="I41" s="25"/>
      <c r="J41"/>
      <c r="K41"/>
      <c r="L41"/>
      <c r="M41"/>
      <c r="N41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 x14ac:dyDescent="0.2">
      <c r="A42" s="227">
        <v>2021</v>
      </c>
      <c r="B42" s="228">
        <v>81620.2</v>
      </c>
      <c r="C42" s="228">
        <v>25193</v>
      </c>
      <c r="D42" s="228">
        <v>20282</v>
      </c>
      <c r="E42" s="228">
        <v>6826</v>
      </c>
      <c r="F42" s="228">
        <v>12345</v>
      </c>
      <c r="G42" s="228">
        <v>12671</v>
      </c>
      <c r="H42" s="229">
        <v>5160</v>
      </c>
      <c r="I42" s="25"/>
      <c r="J42"/>
      <c r="K42"/>
      <c r="L42"/>
      <c r="M42"/>
      <c r="N42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pans="1:24" x14ac:dyDescent="0.2">
      <c r="A43" s="100"/>
      <c r="B43" s="96"/>
      <c r="C43" s="96"/>
      <c r="D43" s="96"/>
      <c r="E43" s="96"/>
      <c r="F43" s="96"/>
      <c r="G43" s="96"/>
      <c r="H43" s="96"/>
      <c r="I43" s="25"/>
      <c r="J43"/>
      <c r="K43"/>
      <c r="L43"/>
      <c r="M43"/>
      <c r="N43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ht="22.5" customHeight="1" x14ac:dyDescent="0.2">
      <c r="A44" s="254" t="s">
        <v>87</v>
      </c>
      <c r="B44" s="254"/>
      <c r="C44" s="254"/>
      <c r="D44" s="254"/>
      <c r="E44" s="254"/>
      <c r="F44" s="254"/>
      <c r="G44" s="254"/>
      <c r="H44" s="25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x14ac:dyDescent="0.2">
      <c r="A45" s="40" t="s">
        <v>88</v>
      </c>
      <c r="B45" s="25"/>
      <c r="C45" s="25"/>
      <c r="D45" s="25"/>
      <c r="E45" s="25"/>
      <c r="F45" s="25"/>
      <c r="G45" s="25"/>
      <c r="H45" s="2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s="4" customFormat="1" x14ac:dyDescent="0.2">
      <c r="A46" s="213" t="s">
        <v>29</v>
      </c>
      <c r="B46" s="214"/>
      <c r="C46" s="215"/>
      <c r="D46" s="159"/>
      <c r="E46" s="159"/>
      <c r="F46" s="159"/>
      <c r="G46" s="159"/>
      <c r="H46" s="159"/>
      <c r="I46" s="159"/>
      <c r="J46" s="159"/>
      <c r="K46" s="159"/>
      <c r="L46" s="159"/>
      <c r="M46" s="159"/>
    </row>
    <row r="47" spans="1:24" x14ac:dyDescent="0.2">
      <c r="A47" s="8"/>
      <c r="C47" s="25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x14ac:dyDescent="0.2"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x14ac:dyDescent="0.2"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x14ac:dyDescent="0.2"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</sheetData>
  <mergeCells count="1">
    <mergeCell ref="A44:H44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74" orientation="landscape" r:id="rId1"/>
  <headerFooter alignWithMargins="0"/>
  <ignoredErrors>
    <ignoredError sqref="A43 A26:A2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M46"/>
  <sheetViews>
    <sheetView zoomScale="90" zoomScaleNormal="90" workbookViewId="0">
      <selection sqref="A1:C1"/>
    </sheetView>
  </sheetViews>
  <sheetFormatPr baseColWidth="10" defaultColWidth="9.140625" defaultRowHeight="12.75" x14ac:dyDescent="0.2"/>
  <cols>
    <col min="1" max="1" width="6.5703125" style="4" customWidth="1"/>
    <col min="2" max="4" width="13.42578125" style="4" customWidth="1"/>
    <col min="5" max="5" width="15" style="4" customWidth="1"/>
    <col min="6" max="10" width="13.42578125" style="4" customWidth="1"/>
    <col min="11" max="16384" width="9.140625" style="4"/>
  </cols>
  <sheetData>
    <row r="1" spans="1:10" x14ac:dyDescent="0.2">
      <c r="A1" s="231" t="s">
        <v>144</v>
      </c>
      <c r="B1" s="152"/>
      <c r="C1" s="152"/>
    </row>
    <row r="2" spans="1:10" s="2" customFormat="1" ht="18" x14ac:dyDescent="0.25">
      <c r="A2" s="1" t="s">
        <v>89</v>
      </c>
      <c r="B2" s="4"/>
    </row>
    <row r="3" spans="1:10" s="2" customFormat="1" ht="15.75" x14ac:dyDescent="0.25">
      <c r="A3" s="136" t="s">
        <v>90</v>
      </c>
    </row>
    <row r="4" spans="1:10" s="2" customFormat="1" ht="12.75" customHeight="1" x14ac:dyDescent="0.2"/>
    <row r="5" spans="1:10" s="2" customFormat="1" ht="16.5" x14ac:dyDescent="0.2">
      <c r="A5" s="66"/>
      <c r="B5" s="41" t="s">
        <v>18</v>
      </c>
      <c r="C5" s="41" t="s">
        <v>91</v>
      </c>
      <c r="D5" s="41" t="s">
        <v>92</v>
      </c>
      <c r="E5" s="41" t="s">
        <v>93</v>
      </c>
      <c r="F5" s="41" t="s">
        <v>94</v>
      </c>
      <c r="G5" s="41" t="s">
        <v>95</v>
      </c>
      <c r="H5" s="41" t="s">
        <v>96</v>
      </c>
      <c r="I5" s="41" t="s">
        <v>97</v>
      </c>
      <c r="J5" s="55" t="s">
        <v>98</v>
      </c>
    </row>
    <row r="6" spans="1:10" s="2" customFormat="1" ht="14.25" x14ac:dyDescent="0.2">
      <c r="A6" s="67"/>
      <c r="B6" s="42"/>
      <c r="C6" s="42" t="s">
        <v>99</v>
      </c>
      <c r="D6" s="42" t="s">
        <v>100</v>
      </c>
      <c r="E6" s="42" t="s">
        <v>101</v>
      </c>
      <c r="F6" s="42"/>
      <c r="G6" s="42" t="s">
        <v>102</v>
      </c>
      <c r="H6" s="42" t="s">
        <v>103</v>
      </c>
      <c r="I6" s="42" t="s">
        <v>104</v>
      </c>
      <c r="J6" s="56"/>
    </row>
    <row r="7" spans="1:10" s="2" customFormat="1" ht="14.25" x14ac:dyDescent="0.2">
      <c r="A7" s="67"/>
      <c r="B7" s="42"/>
      <c r="C7" s="42"/>
      <c r="D7" s="42"/>
      <c r="E7" s="42" t="s">
        <v>100</v>
      </c>
      <c r="F7" s="42"/>
      <c r="G7" s="42"/>
      <c r="H7" s="42" t="s">
        <v>105</v>
      </c>
      <c r="I7" s="42" t="s">
        <v>106</v>
      </c>
      <c r="J7" s="56"/>
    </row>
    <row r="8" spans="1:10" s="2" customFormat="1" ht="14.25" x14ac:dyDescent="0.2">
      <c r="A8" s="68" t="s">
        <v>17</v>
      </c>
      <c r="B8" s="43"/>
      <c r="C8" s="43"/>
      <c r="D8" s="43"/>
      <c r="E8" s="43"/>
      <c r="F8" s="43"/>
      <c r="G8" s="43"/>
      <c r="H8" s="43"/>
      <c r="I8" s="43" t="s">
        <v>105</v>
      </c>
      <c r="J8" s="57"/>
    </row>
    <row r="9" spans="1:10" x14ac:dyDescent="0.2">
      <c r="A9" s="59">
        <v>1970</v>
      </c>
      <c r="B9" s="112">
        <v>774.1</v>
      </c>
      <c r="C9" s="112">
        <v>33</v>
      </c>
      <c r="D9" s="112">
        <v>48.6</v>
      </c>
      <c r="E9" s="112">
        <v>78.599999999999994</v>
      </c>
      <c r="F9" s="112">
        <v>230</v>
      </c>
      <c r="G9" s="112">
        <v>76.7</v>
      </c>
      <c r="H9" s="112">
        <v>51.7</v>
      </c>
      <c r="I9" s="115" t="s">
        <v>46</v>
      </c>
      <c r="J9" s="113">
        <v>255.5</v>
      </c>
    </row>
    <row r="10" spans="1:10" x14ac:dyDescent="0.2">
      <c r="A10" s="59">
        <v>1972</v>
      </c>
      <c r="B10" s="112">
        <v>1094.5</v>
      </c>
      <c r="C10" s="112">
        <v>50.2</v>
      </c>
      <c r="D10" s="112">
        <v>82.6</v>
      </c>
      <c r="E10" s="112">
        <v>113.3</v>
      </c>
      <c r="F10" s="112">
        <v>325</v>
      </c>
      <c r="G10" s="112">
        <v>118.2</v>
      </c>
      <c r="H10" s="112">
        <v>69.900000000000006</v>
      </c>
      <c r="I10" s="115" t="s">
        <v>46</v>
      </c>
      <c r="J10" s="113">
        <v>335.3</v>
      </c>
    </row>
    <row r="11" spans="1:10" x14ac:dyDescent="0.2">
      <c r="A11" s="59">
        <v>1974</v>
      </c>
      <c r="B11" s="112">
        <v>1467.3000000000002</v>
      </c>
      <c r="C11" s="112">
        <v>69</v>
      </c>
      <c r="D11" s="112">
        <v>117.2</v>
      </c>
      <c r="E11" s="112">
        <v>149</v>
      </c>
      <c r="F11" s="112">
        <v>445.8</v>
      </c>
      <c r="G11" s="112">
        <v>159.5</v>
      </c>
      <c r="H11" s="112">
        <v>92.4</v>
      </c>
      <c r="I11" s="115" t="s">
        <v>46</v>
      </c>
      <c r="J11" s="113">
        <v>434.4</v>
      </c>
    </row>
    <row r="12" spans="1:10" x14ac:dyDescent="0.2">
      <c r="A12" s="59">
        <v>1977</v>
      </c>
      <c r="B12" s="112">
        <v>2356.1</v>
      </c>
      <c r="C12" s="112">
        <v>116.5</v>
      </c>
      <c r="D12" s="112">
        <v>200.5</v>
      </c>
      <c r="E12" s="112">
        <v>355.1</v>
      </c>
      <c r="F12" s="112">
        <v>533</v>
      </c>
      <c r="G12" s="112">
        <v>274.2</v>
      </c>
      <c r="H12" s="112">
        <v>129.4</v>
      </c>
      <c r="I12" s="115" t="s">
        <v>46</v>
      </c>
      <c r="J12" s="113">
        <v>747.4</v>
      </c>
    </row>
    <row r="13" spans="1:10" x14ac:dyDescent="0.2">
      <c r="A13" s="59">
        <v>1979</v>
      </c>
      <c r="B13" s="112">
        <v>2951.9</v>
      </c>
      <c r="C13" s="112">
        <v>134.30000000000001</v>
      </c>
      <c r="D13" s="112">
        <v>249.1</v>
      </c>
      <c r="E13" s="112">
        <v>445.8</v>
      </c>
      <c r="F13" s="112">
        <v>718.6</v>
      </c>
      <c r="G13" s="112">
        <v>302.7</v>
      </c>
      <c r="H13" s="112">
        <v>159.80000000000001</v>
      </c>
      <c r="I13" s="115" t="s">
        <v>46</v>
      </c>
      <c r="J13" s="113">
        <v>941.6</v>
      </c>
    </row>
    <row r="14" spans="1:10" x14ac:dyDescent="0.2">
      <c r="A14" s="59"/>
      <c r="B14" s="112"/>
      <c r="C14" s="112"/>
      <c r="D14" s="112"/>
      <c r="E14" s="112"/>
      <c r="F14" s="112"/>
      <c r="G14" s="112"/>
      <c r="H14" s="112"/>
      <c r="I14" s="115"/>
      <c r="J14" s="113"/>
    </row>
    <row r="15" spans="1:10" x14ac:dyDescent="0.2">
      <c r="A15" s="59">
        <v>1981</v>
      </c>
      <c r="B15" s="112">
        <v>3865.2</v>
      </c>
      <c r="C15" s="112">
        <v>161.19999999999999</v>
      </c>
      <c r="D15" s="112">
        <v>319.39999999999998</v>
      </c>
      <c r="E15" s="112">
        <v>585.79999999999995</v>
      </c>
      <c r="F15" s="112">
        <v>1017.3</v>
      </c>
      <c r="G15" s="112">
        <v>373.8</v>
      </c>
      <c r="H15" s="112">
        <v>197.9</v>
      </c>
      <c r="I15" s="115" t="s">
        <v>46</v>
      </c>
      <c r="J15" s="113">
        <v>1209.8</v>
      </c>
    </row>
    <row r="16" spans="1:10" x14ac:dyDescent="0.2">
      <c r="A16" s="59">
        <v>1983</v>
      </c>
      <c r="B16" s="112">
        <v>5207.2</v>
      </c>
      <c r="C16" s="112">
        <v>196.2</v>
      </c>
      <c r="D16" s="112">
        <v>427.1</v>
      </c>
      <c r="E16" s="112">
        <v>773.6</v>
      </c>
      <c r="F16" s="112">
        <v>1395.6</v>
      </c>
      <c r="G16" s="112">
        <v>450.2</v>
      </c>
      <c r="H16" s="112">
        <v>226.9</v>
      </c>
      <c r="I16" s="115" t="s">
        <v>46</v>
      </c>
      <c r="J16" s="113">
        <v>1737.6</v>
      </c>
    </row>
    <row r="17" spans="1:11" x14ac:dyDescent="0.2">
      <c r="A17" s="59">
        <v>1985</v>
      </c>
      <c r="B17" s="112">
        <v>7361.7</v>
      </c>
      <c r="C17" s="112">
        <v>223.1</v>
      </c>
      <c r="D17" s="112">
        <v>557.4</v>
      </c>
      <c r="E17" s="112">
        <v>948.6</v>
      </c>
      <c r="F17" s="112">
        <v>1552.9</v>
      </c>
      <c r="G17" s="112">
        <v>564.5</v>
      </c>
      <c r="H17" s="112">
        <v>266.5</v>
      </c>
      <c r="I17" s="115" t="s">
        <v>46</v>
      </c>
      <c r="J17" s="113">
        <v>3248.7</v>
      </c>
    </row>
    <row r="18" spans="1:11" x14ac:dyDescent="0.2">
      <c r="A18" s="59">
        <v>1987</v>
      </c>
      <c r="B18" s="112">
        <v>9216.1</v>
      </c>
      <c r="C18" s="112">
        <v>265.60000000000002</v>
      </c>
      <c r="D18" s="112">
        <v>742</v>
      </c>
      <c r="E18" s="112">
        <v>1323.5</v>
      </c>
      <c r="F18" s="112">
        <v>1770.4</v>
      </c>
      <c r="G18" s="112">
        <v>697.6</v>
      </c>
      <c r="H18" s="112">
        <v>380.3</v>
      </c>
      <c r="I18" s="115" t="s">
        <v>46</v>
      </c>
      <c r="J18" s="113">
        <v>4036.7</v>
      </c>
    </row>
    <row r="19" spans="1:11" x14ac:dyDescent="0.2">
      <c r="A19" s="59">
        <v>1989</v>
      </c>
      <c r="B19" s="112">
        <v>10313.699999999999</v>
      </c>
      <c r="C19" s="112">
        <v>306.39999999999998</v>
      </c>
      <c r="D19" s="112">
        <v>992.6</v>
      </c>
      <c r="E19" s="112">
        <v>1610.6</v>
      </c>
      <c r="F19" s="112">
        <v>2035.8</v>
      </c>
      <c r="G19" s="112">
        <v>870.8</v>
      </c>
      <c r="H19" s="112">
        <v>440.9</v>
      </c>
      <c r="I19" s="115" t="s">
        <v>46</v>
      </c>
      <c r="J19" s="113">
        <v>4056.6</v>
      </c>
    </row>
    <row r="20" spans="1:11" x14ac:dyDescent="0.2">
      <c r="A20" s="59"/>
      <c r="B20" s="112"/>
      <c r="C20" s="112"/>
      <c r="D20" s="112"/>
      <c r="E20" s="112"/>
      <c r="F20" s="112"/>
      <c r="G20" s="112"/>
      <c r="H20" s="112"/>
      <c r="I20" s="115"/>
      <c r="J20" s="113"/>
    </row>
    <row r="21" spans="1:11" x14ac:dyDescent="0.2">
      <c r="A21" s="59">
        <v>1991</v>
      </c>
      <c r="B21" s="112">
        <v>11285.2</v>
      </c>
      <c r="C21" s="112">
        <v>355.7</v>
      </c>
      <c r="D21" s="112">
        <v>1165.9000000000001</v>
      </c>
      <c r="E21" s="112">
        <v>1784.8</v>
      </c>
      <c r="F21" s="112">
        <v>1956.3</v>
      </c>
      <c r="G21" s="112">
        <v>991.3</v>
      </c>
      <c r="H21" s="112">
        <v>568</v>
      </c>
      <c r="I21" s="115" t="s">
        <v>46</v>
      </c>
      <c r="J21" s="113">
        <v>4463.2</v>
      </c>
    </row>
    <row r="22" spans="1:11" x14ac:dyDescent="0.2">
      <c r="A22" s="59">
        <v>1993</v>
      </c>
      <c r="B22" s="112">
        <v>12667.5</v>
      </c>
      <c r="C22" s="112">
        <v>458.1</v>
      </c>
      <c r="D22" s="112">
        <v>1292</v>
      </c>
      <c r="E22" s="112">
        <v>2227.3000000000002</v>
      </c>
      <c r="F22" s="112">
        <v>2060.6999999999998</v>
      </c>
      <c r="G22" s="112">
        <v>1105.9000000000001</v>
      </c>
      <c r="H22" s="112">
        <v>616.70000000000005</v>
      </c>
      <c r="I22" s="115" t="s">
        <v>46</v>
      </c>
      <c r="J22" s="113">
        <v>4906.8</v>
      </c>
    </row>
    <row r="23" spans="1:11" ht="14.25" x14ac:dyDescent="0.2">
      <c r="A23" s="60" t="s">
        <v>32</v>
      </c>
      <c r="B23" s="112">
        <v>14389.2</v>
      </c>
      <c r="C23" s="112">
        <v>554.70000000000005</v>
      </c>
      <c r="D23" s="112">
        <v>1420</v>
      </c>
      <c r="E23" s="112">
        <v>1750.8</v>
      </c>
      <c r="F23" s="112">
        <v>2071.6</v>
      </c>
      <c r="G23" s="112">
        <v>1239.0999999999999</v>
      </c>
      <c r="H23" s="115" t="s">
        <v>46</v>
      </c>
      <c r="I23" s="112">
        <v>915.4</v>
      </c>
      <c r="J23" s="113">
        <v>6437.6</v>
      </c>
    </row>
    <row r="24" spans="1:11" x14ac:dyDescent="0.2">
      <c r="A24" s="60">
        <v>1997</v>
      </c>
      <c r="B24" s="112">
        <v>16485.2</v>
      </c>
      <c r="C24" s="112">
        <v>661.9</v>
      </c>
      <c r="D24" s="112">
        <v>1645.3</v>
      </c>
      <c r="E24" s="112">
        <v>1876.8</v>
      </c>
      <c r="F24" s="112">
        <v>2207.6</v>
      </c>
      <c r="G24" s="112">
        <v>1400.9</v>
      </c>
      <c r="H24" s="115" t="s">
        <v>46</v>
      </c>
      <c r="I24" s="112">
        <v>950.7</v>
      </c>
      <c r="J24" s="113">
        <v>7742</v>
      </c>
    </row>
    <row r="25" spans="1:11" x14ac:dyDescent="0.2">
      <c r="A25" s="60">
        <v>1999</v>
      </c>
      <c r="B25" s="112">
        <v>18441.400000000001</v>
      </c>
      <c r="C25" s="112">
        <v>704.6</v>
      </c>
      <c r="D25" s="112">
        <v>1960.7</v>
      </c>
      <c r="E25" s="112">
        <v>1997.9</v>
      </c>
      <c r="F25" s="112">
        <v>2365.9</v>
      </c>
      <c r="G25" s="112">
        <v>1663.8</v>
      </c>
      <c r="H25" s="115" t="s">
        <v>46</v>
      </c>
      <c r="I25" s="112">
        <v>976.2</v>
      </c>
      <c r="J25" s="113">
        <v>8772.2999999999993</v>
      </c>
    </row>
    <row r="26" spans="1:11" x14ac:dyDescent="0.2">
      <c r="A26" s="60"/>
      <c r="B26" s="112"/>
      <c r="C26" s="112"/>
      <c r="D26" s="112"/>
      <c r="E26" s="112"/>
      <c r="F26" s="112"/>
      <c r="G26" s="112"/>
      <c r="H26" s="115"/>
      <c r="I26" s="112"/>
      <c r="J26" s="113"/>
    </row>
    <row r="27" spans="1:11" x14ac:dyDescent="0.2">
      <c r="A27" s="60">
        <v>2001</v>
      </c>
      <c r="B27" s="112">
        <v>22090.9</v>
      </c>
      <c r="C27" s="112">
        <v>824.8</v>
      </c>
      <c r="D27" s="112">
        <v>2206.9</v>
      </c>
      <c r="E27" s="112">
        <v>2265.4</v>
      </c>
      <c r="F27" s="112">
        <v>2559.5</v>
      </c>
      <c r="G27" s="112">
        <v>1957.3</v>
      </c>
      <c r="H27" s="115" t="s">
        <v>46</v>
      </c>
      <c r="I27" s="114">
        <v>1142.9000000000001</v>
      </c>
      <c r="J27" s="113">
        <v>11134.1</v>
      </c>
    </row>
    <row r="28" spans="1:11" x14ac:dyDescent="0.2">
      <c r="A28" s="61">
        <v>2003</v>
      </c>
      <c r="B28" s="112">
        <v>23843.4</v>
      </c>
      <c r="C28" s="135">
        <v>932.4</v>
      </c>
      <c r="D28" s="135">
        <v>2641.5</v>
      </c>
      <c r="E28" s="135">
        <v>2696.4</v>
      </c>
      <c r="F28" s="135">
        <v>2959.6</v>
      </c>
      <c r="G28" s="135">
        <v>2178.4</v>
      </c>
      <c r="H28" s="166" t="s">
        <v>46</v>
      </c>
      <c r="I28" s="166">
        <v>1327.9</v>
      </c>
      <c r="J28" s="165">
        <v>11107.2</v>
      </c>
    </row>
    <row r="29" spans="1:11" ht="14.25" x14ac:dyDescent="0.2">
      <c r="A29" s="61" t="s">
        <v>107</v>
      </c>
      <c r="B29" s="112">
        <v>25906.5</v>
      </c>
      <c r="C29" s="135">
        <v>1042.4000000000001</v>
      </c>
      <c r="D29" s="135">
        <v>2991.5</v>
      </c>
      <c r="E29" s="135">
        <v>3002.4</v>
      </c>
      <c r="F29" s="135">
        <v>3170</v>
      </c>
      <c r="G29" s="186">
        <v>3144.4</v>
      </c>
      <c r="H29" s="166" t="s">
        <v>46</v>
      </c>
      <c r="I29" s="166">
        <v>1500.6</v>
      </c>
      <c r="J29" s="187">
        <v>11055.2</v>
      </c>
      <c r="K29" s="7"/>
    </row>
    <row r="30" spans="1:11" ht="14.25" x14ac:dyDescent="0.2">
      <c r="A30" s="61" t="s">
        <v>108</v>
      </c>
      <c r="B30" s="112">
        <v>31101.499999999996</v>
      </c>
      <c r="C30" s="135">
        <v>1266.3999999999999</v>
      </c>
      <c r="D30" s="135">
        <v>3710.7</v>
      </c>
      <c r="E30" s="135">
        <v>3587.7</v>
      </c>
      <c r="F30" s="135">
        <v>3838.4</v>
      </c>
      <c r="G30" s="186">
        <v>4319.3999999999996</v>
      </c>
      <c r="H30" s="166" t="s">
        <v>46</v>
      </c>
      <c r="I30" s="166">
        <v>1751.6000000000001</v>
      </c>
      <c r="J30" s="187">
        <v>12627.3</v>
      </c>
    </row>
    <row r="31" spans="1:11" x14ac:dyDescent="0.2">
      <c r="A31" s="61">
        <v>2009</v>
      </c>
      <c r="B31" s="112">
        <v>39061.699999999997</v>
      </c>
      <c r="C31" s="135">
        <v>1488.8999999999999</v>
      </c>
      <c r="D31" s="135">
        <v>4201.2</v>
      </c>
      <c r="E31" s="135">
        <v>3974</v>
      </c>
      <c r="F31" s="135">
        <v>5055.7</v>
      </c>
      <c r="G31" s="186">
        <v>5330.7999999999993</v>
      </c>
      <c r="H31" s="166" t="s">
        <v>46</v>
      </c>
      <c r="I31" s="166">
        <v>1830.8999999999999</v>
      </c>
      <c r="J31" s="187">
        <v>17180.2</v>
      </c>
    </row>
    <row r="32" spans="1:11" x14ac:dyDescent="0.2">
      <c r="A32" s="61"/>
      <c r="B32" s="112"/>
      <c r="C32" s="135"/>
      <c r="D32" s="135"/>
      <c r="E32" s="135"/>
      <c r="F32" s="135"/>
      <c r="G32" s="186"/>
      <c r="H32" s="166"/>
      <c r="I32" s="166"/>
      <c r="J32" s="187"/>
    </row>
    <row r="33" spans="1:13" x14ac:dyDescent="0.2">
      <c r="A33" s="61">
        <v>2011</v>
      </c>
      <c r="B33" s="112">
        <v>42577.447220000009</v>
      </c>
      <c r="C33" s="135">
        <v>1527.2665600000005</v>
      </c>
      <c r="D33" s="135">
        <v>4890.3816400000051</v>
      </c>
      <c r="E33" s="135">
        <v>4386.4246300000004</v>
      </c>
      <c r="F33" s="135">
        <v>5445.6171999999997</v>
      </c>
      <c r="G33" s="186">
        <v>5913.6301100000037</v>
      </c>
      <c r="H33" s="166" t="s">
        <v>46</v>
      </c>
      <c r="I33" s="166">
        <v>1881.62708</v>
      </c>
      <c r="J33" s="187">
        <v>18532.5</v>
      </c>
    </row>
    <row r="34" spans="1:13" x14ac:dyDescent="0.2">
      <c r="A34" s="61">
        <v>2013</v>
      </c>
      <c r="B34" s="112">
        <v>47817.7</v>
      </c>
      <c r="C34" s="135">
        <v>1799.6999999999998</v>
      </c>
      <c r="D34" s="135">
        <v>5222.6000000000004</v>
      </c>
      <c r="E34" s="135">
        <v>4276.3</v>
      </c>
      <c r="F34" s="135">
        <v>6566.5</v>
      </c>
      <c r="G34" s="186">
        <v>6766.8</v>
      </c>
      <c r="H34" s="166" t="s">
        <v>46</v>
      </c>
      <c r="I34" s="166">
        <v>2126.6999999999998</v>
      </c>
      <c r="J34" s="187">
        <v>21059.1</v>
      </c>
    </row>
    <row r="35" spans="1:13" x14ac:dyDescent="0.2">
      <c r="A35" s="93">
        <v>2015</v>
      </c>
      <c r="B35" s="112">
        <v>56087.1</v>
      </c>
      <c r="C35" s="135">
        <v>1840</v>
      </c>
      <c r="D35" s="135">
        <v>6361</v>
      </c>
      <c r="E35" s="135">
        <v>5496.5</v>
      </c>
      <c r="F35" s="135">
        <v>6248.3</v>
      </c>
      <c r="G35" s="186">
        <v>7957.3</v>
      </c>
      <c r="H35" s="166" t="s">
        <v>46</v>
      </c>
      <c r="I35" s="166">
        <v>2149.5</v>
      </c>
      <c r="J35" s="187">
        <v>26034.5</v>
      </c>
    </row>
    <row r="36" spans="1:13" x14ac:dyDescent="0.2">
      <c r="A36" s="93">
        <v>2017</v>
      </c>
      <c r="B36" s="112">
        <f>SUM(C36:J36)</f>
        <v>64542.016940000001</v>
      </c>
      <c r="C36" s="135">
        <v>2111.20561</v>
      </c>
      <c r="D36" s="135">
        <v>7438.7248099999997</v>
      </c>
      <c r="E36" s="135">
        <v>6401.1065999999992</v>
      </c>
      <c r="F36" s="135">
        <v>6773.2724099999996</v>
      </c>
      <c r="G36" s="186">
        <v>9013.842059999999</v>
      </c>
      <c r="H36" s="166" t="s">
        <v>46</v>
      </c>
      <c r="I36" s="166">
        <v>2485.8654500000002</v>
      </c>
      <c r="J36" s="187">
        <v>30318</v>
      </c>
    </row>
    <row r="37" spans="1:13" x14ac:dyDescent="0.2">
      <c r="A37" s="93">
        <v>2019</v>
      </c>
      <c r="B37" s="112">
        <f>SUM(C37:J37)</f>
        <v>71373.985739999989</v>
      </c>
      <c r="C37" s="135">
        <v>2399.3969800000004</v>
      </c>
      <c r="D37" s="135">
        <v>8287.6949199999999</v>
      </c>
      <c r="E37" s="135">
        <v>7109.5714599999992</v>
      </c>
      <c r="F37" s="135">
        <v>7777.1791599999997</v>
      </c>
      <c r="G37" s="186">
        <v>9837.7264099999993</v>
      </c>
      <c r="H37" s="6" t="s">
        <v>46</v>
      </c>
      <c r="I37" s="166">
        <v>2798.2168099999999</v>
      </c>
      <c r="J37" s="187">
        <v>33164.199999999997</v>
      </c>
    </row>
    <row r="38" spans="1:13" x14ac:dyDescent="0.2">
      <c r="A38" s="93"/>
      <c r="B38" s="93"/>
      <c r="C38" s="93"/>
      <c r="D38" s="93"/>
      <c r="E38" s="93"/>
      <c r="F38" s="93"/>
      <c r="G38" s="93"/>
      <c r="H38" s="218"/>
      <c r="I38" s="93"/>
      <c r="J38" s="192"/>
    </row>
    <row r="39" spans="1:13" x14ac:dyDescent="0.2">
      <c r="A39" s="93">
        <v>2021</v>
      </c>
      <c r="B39" s="161">
        <v>75953.39</v>
      </c>
      <c r="C39" s="182">
        <v>2403.2200000000003</v>
      </c>
      <c r="D39" s="182">
        <v>8708.35</v>
      </c>
      <c r="E39" s="182">
        <v>7343.1299999999992</v>
      </c>
      <c r="F39" s="182">
        <v>8226.36</v>
      </c>
      <c r="G39" s="222">
        <v>10015.31</v>
      </c>
      <c r="H39" s="223" t="s">
        <v>46</v>
      </c>
      <c r="I39" s="224">
        <v>2750.12</v>
      </c>
      <c r="J39" s="185">
        <v>36506.9</v>
      </c>
    </row>
    <row r="40" spans="1:13" x14ac:dyDescent="0.2">
      <c r="A40" s="8"/>
      <c r="B40" s="225"/>
      <c r="C40" s="226"/>
      <c r="D40" s="226"/>
      <c r="E40" s="226"/>
      <c r="F40" s="226"/>
      <c r="G40" s="226"/>
      <c r="H40" s="226"/>
      <c r="I40" s="226"/>
      <c r="J40" s="226"/>
      <c r="K40" s="10"/>
      <c r="L40" s="10"/>
    </row>
    <row r="41" spans="1:13" x14ac:dyDescent="0.2">
      <c r="A41" s="13" t="s">
        <v>109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3" x14ac:dyDescent="0.2">
      <c r="A42" s="246" t="s">
        <v>110</v>
      </c>
      <c r="B42" s="255"/>
      <c r="C42" s="255"/>
      <c r="D42" s="255"/>
      <c r="E42" s="255"/>
      <c r="F42" s="255"/>
      <c r="G42" s="255"/>
      <c r="H42" s="255"/>
      <c r="I42" s="255"/>
      <c r="J42" s="255"/>
      <c r="K42" s="10"/>
      <c r="L42" s="10"/>
    </row>
    <row r="43" spans="1:13" x14ac:dyDescent="0.2">
      <c r="A43" s="79" t="s">
        <v>111</v>
      </c>
      <c r="B43" s="10"/>
      <c r="C43" s="26"/>
      <c r="D43" s="10"/>
      <c r="E43" s="10"/>
      <c r="F43" s="10"/>
      <c r="G43" s="10"/>
      <c r="H43" s="10"/>
      <c r="I43" s="10"/>
      <c r="J43" s="10"/>
      <c r="K43" s="10"/>
      <c r="L43" s="10"/>
    </row>
    <row r="44" spans="1:13" x14ac:dyDescent="0.2">
      <c r="A44" s="213" t="s">
        <v>29</v>
      </c>
      <c r="B44" s="214"/>
      <c r="C44" s="215"/>
      <c r="D44" s="159"/>
      <c r="E44" s="159"/>
      <c r="F44" s="159"/>
      <c r="G44" s="159"/>
      <c r="H44" s="159"/>
      <c r="I44" s="159"/>
      <c r="J44" s="159"/>
      <c r="K44" s="159"/>
      <c r="L44" s="159"/>
      <c r="M44" s="159"/>
    </row>
    <row r="45" spans="1:13" x14ac:dyDescent="0.2">
      <c r="A45" s="8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1:13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</sheetData>
  <mergeCells count="1">
    <mergeCell ref="A42:J42"/>
  </mergeCells>
  <phoneticPr fontId="0" type="noConversion"/>
  <pageMargins left="0.78740157499999996" right="0.78740157499999996" top="0.984251969" bottom="0.984251969" header="0.5" footer="0.5"/>
  <pageSetup paperSize="9" scale="79" orientation="landscape" r:id="rId1"/>
  <headerFooter alignWithMargins="0"/>
  <ignoredErrors>
    <ignoredError sqref="A40:A41 A23:A3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M40"/>
  <sheetViews>
    <sheetView zoomScale="90" zoomScaleNormal="90" workbookViewId="0">
      <selection sqref="A1:C1"/>
    </sheetView>
  </sheetViews>
  <sheetFormatPr baseColWidth="10" defaultColWidth="8.85546875" defaultRowHeight="12.75" x14ac:dyDescent="0.2"/>
  <cols>
    <col min="1" max="1" width="7.85546875" style="4" customWidth="1"/>
    <col min="2" max="9" width="11.140625" style="4" customWidth="1"/>
    <col min="10" max="10" width="6.28515625" style="4" customWidth="1"/>
    <col min="11" max="11" width="7.42578125" style="4" customWidth="1"/>
    <col min="12" max="16384" width="8.85546875" style="4"/>
  </cols>
  <sheetData>
    <row r="1" spans="1:9" x14ac:dyDescent="0.2">
      <c r="A1" s="231" t="s">
        <v>144</v>
      </c>
      <c r="B1" s="152"/>
      <c r="C1" s="152"/>
    </row>
    <row r="2" spans="1:9" s="2" customFormat="1" ht="18" x14ac:dyDescent="0.25">
      <c r="A2" s="1" t="s">
        <v>112</v>
      </c>
      <c r="B2" s="4"/>
    </row>
    <row r="3" spans="1:9" s="2" customFormat="1" ht="15.75" x14ac:dyDescent="0.25">
      <c r="A3" s="3" t="s">
        <v>113</v>
      </c>
    </row>
    <row r="4" spans="1:9" s="2" customFormat="1" x14ac:dyDescent="0.2"/>
    <row r="5" spans="1:9" s="2" customFormat="1" ht="14.25" x14ac:dyDescent="0.2">
      <c r="A5" s="242" t="s">
        <v>17</v>
      </c>
      <c r="B5" s="245" t="s">
        <v>18</v>
      </c>
      <c r="C5" s="245"/>
      <c r="D5" s="245" t="s">
        <v>114</v>
      </c>
      <c r="E5" s="245"/>
      <c r="F5" s="245" t="s">
        <v>115</v>
      </c>
      <c r="G5" s="245"/>
      <c r="H5" s="245" t="s">
        <v>116</v>
      </c>
      <c r="I5" s="240"/>
    </row>
    <row r="6" spans="1:9" s="11" customFormat="1" ht="14.25" x14ac:dyDescent="0.2">
      <c r="A6" s="243"/>
      <c r="B6" s="70" t="s">
        <v>117</v>
      </c>
      <c r="C6" s="70" t="s">
        <v>118</v>
      </c>
      <c r="D6" s="70" t="s">
        <v>117</v>
      </c>
      <c r="E6" s="70" t="s">
        <v>118</v>
      </c>
      <c r="F6" s="70" t="s">
        <v>117</v>
      </c>
      <c r="G6" s="70" t="s">
        <v>118</v>
      </c>
      <c r="H6" s="70" t="s">
        <v>117</v>
      </c>
      <c r="I6" s="71" t="s">
        <v>118</v>
      </c>
    </row>
    <row r="7" spans="1:9" x14ac:dyDescent="0.2">
      <c r="A7" s="91">
        <v>1970</v>
      </c>
      <c r="B7" s="112">
        <v>774.1</v>
      </c>
      <c r="C7" s="112">
        <v>100</v>
      </c>
      <c r="D7" s="112">
        <v>178</v>
      </c>
      <c r="E7" s="112">
        <v>23</v>
      </c>
      <c r="F7" s="112">
        <v>240</v>
      </c>
      <c r="G7" s="112">
        <v>31</v>
      </c>
      <c r="H7" s="112">
        <v>356.1</v>
      </c>
      <c r="I7" s="102">
        <v>46</v>
      </c>
    </row>
    <row r="8" spans="1:9" x14ac:dyDescent="0.2">
      <c r="A8" s="91">
        <v>1972</v>
      </c>
      <c r="B8" s="112">
        <v>1094.5</v>
      </c>
      <c r="C8" s="112">
        <v>100</v>
      </c>
      <c r="D8" s="112">
        <v>251.7</v>
      </c>
      <c r="E8" s="112">
        <v>23</v>
      </c>
      <c r="F8" s="112">
        <v>361.2</v>
      </c>
      <c r="G8" s="112">
        <v>33</v>
      </c>
      <c r="H8" s="112">
        <v>481.6</v>
      </c>
      <c r="I8" s="102">
        <v>44</v>
      </c>
    </row>
    <row r="9" spans="1:9" x14ac:dyDescent="0.2">
      <c r="A9" s="91">
        <v>1974</v>
      </c>
      <c r="B9" s="112">
        <v>1467.3</v>
      </c>
      <c r="C9" s="112">
        <v>100</v>
      </c>
      <c r="D9" s="112">
        <v>334.5</v>
      </c>
      <c r="E9" s="112">
        <v>23</v>
      </c>
      <c r="F9" s="112">
        <v>492.5</v>
      </c>
      <c r="G9" s="112">
        <v>33</v>
      </c>
      <c r="H9" s="112">
        <v>640.29999999999995</v>
      </c>
      <c r="I9" s="102">
        <v>44</v>
      </c>
    </row>
    <row r="10" spans="1:9" x14ac:dyDescent="0.2">
      <c r="A10" s="91">
        <v>1977</v>
      </c>
      <c r="B10" s="112">
        <v>2356.1000000000004</v>
      </c>
      <c r="C10" s="112">
        <v>100</v>
      </c>
      <c r="D10" s="112">
        <v>518.29999999999995</v>
      </c>
      <c r="E10" s="112">
        <v>22</v>
      </c>
      <c r="F10" s="112">
        <v>824.6</v>
      </c>
      <c r="G10" s="112">
        <v>35</v>
      </c>
      <c r="H10" s="112">
        <v>1013.2</v>
      </c>
      <c r="I10" s="102">
        <v>43</v>
      </c>
    </row>
    <row r="11" spans="1:9" x14ac:dyDescent="0.2">
      <c r="A11" s="91">
        <v>1979</v>
      </c>
      <c r="B11" s="112">
        <v>2951.9</v>
      </c>
      <c r="C11" s="112">
        <v>100</v>
      </c>
      <c r="D11" s="112">
        <v>581.20000000000005</v>
      </c>
      <c r="E11" s="112">
        <v>20</v>
      </c>
      <c r="F11" s="112">
        <v>1021.8</v>
      </c>
      <c r="G11" s="112">
        <v>35</v>
      </c>
      <c r="H11" s="112">
        <v>1348.9</v>
      </c>
      <c r="I11" s="102">
        <v>45</v>
      </c>
    </row>
    <row r="12" spans="1:9" x14ac:dyDescent="0.2">
      <c r="A12" s="91"/>
      <c r="B12" s="112"/>
      <c r="C12" s="112"/>
      <c r="D12" s="112"/>
      <c r="E12" s="112"/>
      <c r="F12" s="112"/>
      <c r="G12" s="112"/>
      <c r="H12" s="112"/>
      <c r="I12" s="102"/>
    </row>
    <row r="13" spans="1:9" x14ac:dyDescent="0.2">
      <c r="A13" s="91">
        <v>1981</v>
      </c>
      <c r="B13" s="112">
        <v>3865.2</v>
      </c>
      <c r="C13" s="112">
        <v>100</v>
      </c>
      <c r="D13" s="112">
        <v>672.1</v>
      </c>
      <c r="E13" s="112">
        <v>18</v>
      </c>
      <c r="F13" s="112">
        <v>1478</v>
      </c>
      <c r="G13" s="112">
        <v>38</v>
      </c>
      <c r="H13" s="112">
        <v>1715.1</v>
      </c>
      <c r="I13" s="102">
        <v>44</v>
      </c>
    </row>
    <row r="14" spans="1:9" x14ac:dyDescent="0.2">
      <c r="A14" s="91">
        <v>1983</v>
      </c>
      <c r="B14" s="112">
        <v>5207.2000000000007</v>
      </c>
      <c r="C14" s="112">
        <v>100</v>
      </c>
      <c r="D14" s="112">
        <v>813.5</v>
      </c>
      <c r="E14" s="112">
        <v>16</v>
      </c>
      <c r="F14" s="112">
        <v>2031.8</v>
      </c>
      <c r="G14" s="112">
        <v>39</v>
      </c>
      <c r="H14" s="112">
        <v>2361.9</v>
      </c>
      <c r="I14" s="102">
        <v>45</v>
      </c>
    </row>
    <row r="15" spans="1:9" x14ac:dyDescent="0.2">
      <c r="A15" s="91">
        <v>1985</v>
      </c>
      <c r="B15" s="112">
        <v>7361.7</v>
      </c>
      <c r="C15" s="112">
        <v>100</v>
      </c>
      <c r="D15" s="112">
        <v>1006.5</v>
      </c>
      <c r="E15" s="112">
        <v>14</v>
      </c>
      <c r="F15" s="112">
        <v>2611.1999999999998</v>
      </c>
      <c r="G15" s="112">
        <v>35</v>
      </c>
      <c r="H15" s="112">
        <v>3744</v>
      </c>
      <c r="I15" s="102">
        <v>51</v>
      </c>
    </row>
    <row r="16" spans="1:9" x14ac:dyDescent="0.2">
      <c r="A16" s="91">
        <v>1987</v>
      </c>
      <c r="B16" s="112">
        <v>9216.1</v>
      </c>
      <c r="C16" s="112">
        <v>100</v>
      </c>
      <c r="D16" s="112">
        <v>1262.5999999999999</v>
      </c>
      <c r="E16" s="112">
        <v>14</v>
      </c>
      <c r="F16" s="112">
        <v>3291</v>
      </c>
      <c r="G16" s="112">
        <v>36</v>
      </c>
      <c r="H16" s="112">
        <v>4662.5</v>
      </c>
      <c r="I16" s="102">
        <v>50</v>
      </c>
    </row>
    <row r="17" spans="1:9" x14ac:dyDescent="0.2">
      <c r="A17" s="91">
        <v>1989</v>
      </c>
      <c r="B17" s="112">
        <v>10313.700000000001</v>
      </c>
      <c r="C17" s="112">
        <v>100</v>
      </c>
      <c r="D17" s="112">
        <v>1561.3</v>
      </c>
      <c r="E17" s="112">
        <v>15</v>
      </c>
      <c r="F17" s="112">
        <v>3646</v>
      </c>
      <c r="G17" s="112">
        <v>35</v>
      </c>
      <c r="H17" s="112">
        <v>5106.3999999999996</v>
      </c>
      <c r="I17" s="102">
        <v>50</v>
      </c>
    </row>
    <row r="18" spans="1:9" x14ac:dyDescent="0.2">
      <c r="A18" s="91"/>
      <c r="B18" s="112"/>
      <c r="C18" s="112"/>
      <c r="D18" s="112"/>
      <c r="E18" s="112"/>
      <c r="F18" s="112"/>
      <c r="G18" s="112"/>
      <c r="H18" s="112"/>
      <c r="I18" s="102"/>
    </row>
    <row r="19" spans="1:9" x14ac:dyDescent="0.2">
      <c r="A19" s="91">
        <v>1991</v>
      </c>
      <c r="B19" s="112">
        <v>11285.2</v>
      </c>
      <c r="C19" s="112">
        <v>100</v>
      </c>
      <c r="D19" s="112">
        <v>1669.9</v>
      </c>
      <c r="E19" s="112">
        <v>15</v>
      </c>
      <c r="F19" s="112">
        <v>4270</v>
      </c>
      <c r="G19" s="112">
        <v>38</v>
      </c>
      <c r="H19" s="112">
        <v>5345.3</v>
      </c>
      <c r="I19" s="102">
        <v>47</v>
      </c>
    </row>
    <row r="20" spans="1:9" x14ac:dyDescent="0.2">
      <c r="A20" s="91">
        <v>1993</v>
      </c>
      <c r="B20" s="112">
        <v>12667.5</v>
      </c>
      <c r="C20" s="112">
        <v>100</v>
      </c>
      <c r="D20" s="112">
        <v>2096.1</v>
      </c>
      <c r="E20" s="112">
        <v>17</v>
      </c>
      <c r="F20" s="112">
        <v>5228.2</v>
      </c>
      <c r="G20" s="112">
        <v>41</v>
      </c>
      <c r="H20" s="112">
        <v>5343.2</v>
      </c>
      <c r="I20" s="102">
        <v>42</v>
      </c>
    </row>
    <row r="21" spans="1:9" x14ac:dyDescent="0.2">
      <c r="A21" s="91">
        <v>1995</v>
      </c>
      <c r="B21" s="112">
        <v>14389.2</v>
      </c>
      <c r="C21" s="112">
        <v>100</v>
      </c>
      <c r="D21" s="112">
        <v>2328.6</v>
      </c>
      <c r="E21" s="112">
        <v>16</v>
      </c>
      <c r="F21" s="112">
        <v>5430.9</v>
      </c>
      <c r="G21" s="112">
        <v>38</v>
      </c>
      <c r="H21" s="112">
        <v>6629.7</v>
      </c>
      <c r="I21" s="102">
        <v>46</v>
      </c>
    </row>
    <row r="22" spans="1:9" x14ac:dyDescent="0.2">
      <c r="A22" s="91">
        <v>1997</v>
      </c>
      <c r="B22" s="112">
        <v>16485.2</v>
      </c>
      <c r="C22" s="112">
        <v>100</v>
      </c>
      <c r="D22" s="112">
        <v>2700.3</v>
      </c>
      <c r="E22" s="112">
        <v>16</v>
      </c>
      <c r="F22" s="112">
        <v>5909.6</v>
      </c>
      <c r="G22" s="112">
        <v>36</v>
      </c>
      <c r="H22" s="112">
        <v>7875.3</v>
      </c>
      <c r="I22" s="102">
        <v>48</v>
      </c>
    </row>
    <row r="23" spans="1:9" x14ac:dyDescent="0.2">
      <c r="A23" s="91">
        <v>1999</v>
      </c>
      <c r="B23" s="112">
        <v>18441.400000000001</v>
      </c>
      <c r="C23" s="112">
        <v>100</v>
      </c>
      <c r="D23" s="112">
        <v>3062.6</v>
      </c>
      <c r="E23" s="112">
        <v>17</v>
      </c>
      <c r="F23" s="112">
        <v>6653.3</v>
      </c>
      <c r="G23" s="112">
        <v>36</v>
      </c>
      <c r="H23" s="112">
        <v>8725.5</v>
      </c>
      <c r="I23" s="104">
        <v>47</v>
      </c>
    </row>
    <row r="24" spans="1:9" x14ac:dyDescent="0.2">
      <c r="A24" s="91"/>
      <c r="B24" s="112"/>
      <c r="C24" s="112"/>
      <c r="D24" s="112"/>
      <c r="E24" s="112"/>
      <c r="F24" s="112"/>
      <c r="G24" s="112"/>
      <c r="H24" s="112"/>
      <c r="I24" s="104"/>
    </row>
    <row r="25" spans="1:9" x14ac:dyDescent="0.2">
      <c r="A25" s="91">
        <v>2001</v>
      </c>
      <c r="B25" s="112">
        <v>22305.300000000003</v>
      </c>
      <c r="C25" s="112">
        <v>100</v>
      </c>
      <c r="D25" s="112">
        <v>3713.2</v>
      </c>
      <c r="E25" s="112">
        <v>17</v>
      </c>
      <c r="F25" s="112">
        <v>8404.5</v>
      </c>
      <c r="G25" s="114">
        <v>37</v>
      </c>
      <c r="H25" s="112">
        <v>10187.6</v>
      </c>
      <c r="I25" s="106">
        <v>46</v>
      </c>
    </row>
    <row r="26" spans="1:9" x14ac:dyDescent="0.2">
      <c r="A26" s="98">
        <v>2003</v>
      </c>
      <c r="B26" s="112">
        <v>24813.300000000003</v>
      </c>
      <c r="C26" s="135">
        <v>100</v>
      </c>
      <c r="D26" s="135">
        <v>4429.2</v>
      </c>
      <c r="E26" s="135">
        <v>18</v>
      </c>
      <c r="F26" s="135">
        <v>8559.2000000000007</v>
      </c>
      <c r="G26" s="135">
        <v>34</v>
      </c>
      <c r="H26" s="135">
        <v>11824.9</v>
      </c>
      <c r="I26" s="97">
        <v>48</v>
      </c>
    </row>
    <row r="27" spans="1:9" x14ac:dyDescent="0.2">
      <c r="A27" s="98">
        <v>2005</v>
      </c>
      <c r="B27" s="112">
        <v>27442.6</v>
      </c>
      <c r="C27" s="135">
        <v>100</v>
      </c>
      <c r="D27" s="135">
        <v>5376.6</v>
      </c>
      <c r="E27" s="135">
        <v>19</v>
      </c>
      <c r="F27" s="135">
        <v>10095.799999999999</v>
      </c>
      <c r="G27" s="135">
        <v>37</v>
      </c>
      <c r="H27" s="135">
        <v>11970.2</v>
      </c>
      <c r="I27" s="109">
        <v>44</v>
      </c>
    </row>
    <row r="28" spans="1:9" x14ac:dyDescent="0.2">
      <c r="A28" s="98">
        <v>2007</v>
      </c>
      <c r="B28" s="112">
        <v>33955.9</v>
      </c>
      <c r="C28" s="135">
        <v>100</v>
      </c>
      <c r="D28" s="135">
        <v>6107.8</v>
      </c>
      <c r="E28" s="135">
        <v>18</v>
      </c>
      <c r="F28" s="135">
        <v>12857.6</v>
      </c>
      <c r="G28" s="135">
        <v>37</v>
      </c>
      <c r="H28" s="135">
        <v>14990.5</v>
      </c>
      <c r="I28" s="109">
        <v>45</v>
      </c>
    </row>
    <row r="29" spans="1:9" x14ac:dyDescent="0.2">
      <c r="A29" s="98">
        <v>2009</v>
      </c>
      <c r="B29" s="112">
        <v>39061.5</v>
      </c>
      <c r="C29" s="135">
        <v>100</v>
      </c>
      <c r="D29" s="135">
        <v>7652.8</v>
      </c>
      <c r="E29" s="135">
        <v>20</v>
      </c>
      <c r="F29" s="135">
        <v>15361.9</v>
      </c>
      <c r="G29" s="135">
        <v>39</v>
      </c>
      <c r="H29" s="135">
        <v>16046.8</v>
      </c>
      <c r="I29" s="109">
        <v>41</v>
      </c>
    </row>
    <row r="30" spans="1:9" x14ac:dyDescent="0.2">
      <c r="A30" s="98"/>
      <c r="B30" s="112"/>
      <c r="C30" s="135"/>
      <c r="D30" s="135"/>
      <c r="E30" s="135"/>
      <c r="F30" s="135"/>
      <c r="G30" s="135"/>
      <c r="H30" s="135"/>
      <c r="I30" s="109"/>
    </row>
    <row r="31" spans="1:9" x14ac:dyDescent="0.2">
      <c r="A31" s="98">
        <v>2011</v>
      </c>
      <c r="B31" s="112">
        <v>42577.547219999993</v>
      </c>
      <c r="C31" s="135">
        <v>100</v>
      </c>
      <c r="D31" s="135">
        <v>8174.9896747799476</v>
      </c>
      <c r="E31" s="135">
        <v>19</v>
      </c>
      <c r="F31" s="135">
        <v>16588.261574815122</v>
      </c>
      <c r="G31" s="135">
        <v>39</v>
      </c>
      <c r="H31" s="135">
        <v>17814.295970404928</v>
      </c>
      <c r="I31" s="109">
        <v>42</v>
      </c>
    </row>
    <row r="32" spans="1:9" x14ac:dyDescent="0.2">
      <c r="A32" s="98">
        <v>2013</v>
      </c>
      <c r="B32" s="112">
        <f>SUM(D32,F32,H32)</f>
        <v>47817.7</v>
      </c>
      <c r="C32" s="135">
        <v>100</v>
      </c>
      <c r="D32" s="135">
        <v>9010.5</v>
      </c>
      <c r="E32" s="135">
        <v>18.843440817939801</v>
      </c>
      <c r="F32" s="135">
        <v>18905.800000000003</v>
      </c>
      <c r="G32" s="135">
        <v>39.537242485523151</v>
      </c>
      <c r="H32" s="135">
        <v>19901.399999999998</v>
      </c>
      <c r="I32" s="109">
        <v>41.619316696537055</v>
      </c>
    </row>
    <row r="33" spans="1:13" x14ac:dyDescent="0.2">
      <c r="A33" s="93">
        <v>2015</v>
      </c>
      <c r="B33" s="115">
        <f>SUM(D33,F33,H33)</f>
        <v>56086.58</v>
      </c>
      <c r="C33" s="115">
        <v>100</v>
      </c>
      <c r="D33" s="115">
        <v>10396.08</v>
      </c>
      <c r="E33" s="135">
        <f>+D33/$B33*100</f>
        <v>18.53577094556309</v>
      </c>
      <c r="F33" s="115">
        <v>21365.77</v>
      </c>
      <c r="G33" s="135">
        <f>+F33/$B33*100</f>
        <v>38.094264260719768</v>
      </c>
      <c r="H33" s="115">
        <v>24324.73</v>
      </c>
      <c r="I33" s="109">
        <f>+H33/$B33*100</f>
        <v>43.369964793717145</v>
      </c>
    </row>
    <row r="34" spans="1:13" x14ac:dyDescent="0.2">
      <c r="A34" s="93">
        <v>2017</v>
      </c>
      <c r="B34" s="115">
        <f>SUM(D34,F34,H34)</f>
        <v>64542.016940000009</v>
      </c>
      <c r="C34" s="115">
        <v>100</v>
      </c>
      <c r="D34" s="115">
        <v>11432.599693500002</v>
      </c>
      <c r="E34" s="135">
        <f>+D34/$B34*100</f>
        <v>17.713421791773339</v>
      </c>
      <c r="F34" s="115">
        <v>24171.473823700006</v>
      </c>
      <c r="G34" s="135">
        <f>+F34/$B34*100</f>
        <v>37.450756839797023</v>
      </c>
      <c r="H34" s="115">
        <v>28937.943422800003</v>
      </c>
      <c r="I34" s="109">
        <f>+H34/$B34*100</f>
        <v>44.835821368429642</v>
      </c>
    </row>
    <row r="35" spans="1:13" x14ac:dyDescent="0.2">
      <c r="A35" s="93">
        <v>2019</v>
      </c>
      <c r="B35" s="115">
        <f>SUM(D35,F35,H35)</f>
        <v>71374.825970000005</v>
      </c>
      <c r="C35" s="115">
        <f>SUM(E35,G35,I35)</f>
        <v>100</v>
      </c>
      <c r="D35" s="115">
        <v>12765.848850500002</v>
      </c>
      <c r="E35" s="135">
        <f>+D35/$B35*100</f>
        <v>17.885646202297846</v>
      </c>
      <c r="F35" s="115">
        <v>27092.396756599999</v>
      </c>
      <c r="G35" s="135">
        <f>+F35/$B35*100</f>
        <v>37.957916377950077</v>
      </c>
      <c r="H35" s="115">
        <v>31516.5803629</v>
      </c>
      <c r="I35" s="109">
        <f>+H35/$B35*100</f>
        <v>44.156437419752073</v>
      </c>
    </row>
    <row r="36" spans="1:13" x14ac:dyDescent="0.2">
      <c r="A36" s="93"/>
      <c r="B36" s="93"/>
      <c r="C36" s="93"/>
      <c r="D36" s="93"/>
      <c r="E36" s="112"/>
      <c r="F36" s="93"/>
      <c r="G36" s="93"/>
      <c r="H36" s="93"/>
      <c r="I36" s="208"/>
    </row>
    <row r="37" spans="1:13" x14ac:dyDescent="0.2">
      <c r="A37" s="93">
        <v>2021</v>
      </c>
      <c r="B37" s="115">
        <v>75953.47</v>
      </c>
      <c r="C37" s="115">
        <f>SUM(E37,G37,I37)</f>
        <v>100</v>
      </c>
      <c r="D37" s="115">
        <v>13115.400000000001</v>
      </c>
      <c r="E37" s="135">
        <f>+D37/$B37*100</f>
        <v>17.267677171299749</v>
      </c>
      <c r="F37" s="115">
        <v>27706.129999999997</v>
      </c>
      <c r="G37" s="135">
        <f>+F37/$B37*100</f>
        <v>36.477767243550552</v>
      </c>
      <c r="H37" s="115">
        <v>35131.94</v>
      </c>
      <c r="I37" s="109">
        <f>+H37/$B37*100</f>
        <v>46.254555585149696</v>
      </c>
    </row>
    <row r="38" spans="1:13" x14ac:dyDescent="0.2">
      <c r="A38" s="8"/>
      <c r="I38" s="48"/>
    </row>
    <row r="39" spans="1:13" x14ac:dyDescent="0.2">
      <c r="A39" s="213" t="s">
        <v>29</v>
      </c>
      <c r="B39" s="214"/>
      <c r="C39" s="215"/>
      <c r="D39" s="159"/>
      <c r="E39" s="159"/>
      <c r="F39" s="159"/>
      <c r="G39" s="159"/>
      <c r="H39" s="159"/>
      <c r="I39" s="159"/>
      <c r="J39" s="159"/>
      <c r="K39" s="159"/>
      <c r="L39" s="159"/>
      <c r="M39" s="159"/>
    </row>
    <row r="40" spans="1:13" x14ac:dyDescent="0.2">
      <c r="A40" s="8"/>
      <c r="D40" s="7"/>
    </row>
  </sheetData>
  <mergeCells count="5">
    <mergeCell ref="H5:I5"/>
    <mergeCell ref="A5:A6"/>
    <mergeCell ref="B5:C5"/>
    <mergeCell ref="D5:E5"/>
    <mergeCell ref="F5:G5"/>
  </mergeCells>
  <phoneticPr fontId="0" type="noConversion"/>
  <pageMargins left="0.78740157499999996" right="0.78740157499999996" top="0.984251969" bottom="0.984251969" header="0.5" footer="0.5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97681BE48184982EEFE47675BD1E3" ma:contentTypeVersion="13" ma:contentTypeDescription="Create a new document." ma:contentTypeScope="" ma:versionID="61b9bc44fc6a1097258e4b025d191e57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23b518e566e35dfa0d8adf9fdb7269bc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BF64E9-BD5E-4C2B-B9C5-E3454A156A4B}"/>
</file>

<file path=customXml/itemProps2.xml><?xml version="1.0" encoding="utf-8"?>
<ds:datastoreItem xmlns:ds="http://schemas.openxmlformats.org/officeDocument/2006/customXml" ds:itemID="{DE573C53-8CC9-47C9-990D-E1994ADD0D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E076FD-EE2D-4CFE-B280-D75ACDDBB8D8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54f8c99b-f2b5-46dc-87de-a4b4c4476c4c"/>
    <ds:schemaRef ds:uri="3f99d5c4-b9f2-49ea-be39-e160b64a2a8f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Navngitte områder</vt:lpstr>
      </vt:variant>
      <vt:variant>
        <vt:i4>13</vt:i4>
      </vt:variant>
    </vt:vector>
  </HeadingPairs>
  <TitlesOfParts>
    <vt:vector size="26" baseType="lpstr">
      <vt:lpstr>Innhold</vt:lpstr>
      <vt:lpstr>A.3.1</vt:lpstr>
      <vt:lpstr>A.3.2</vt:lpstr>
      <vt:lpstr>A.3.3</vt:lpstr>
      <vt:lpstr>A.3.4</vt:lpstr>
      <vt:lpstr>A.3.5</vt:lpstr>
      <vt:lpstr>A.3.6</vt:lpstr>
      <vt:lpstr>A.3.7</vt:lpstr>
      <vt:lpstr>A.3.8</vt:lpstr>
      <vt:lpstr>A.3.9</vt:lpstr>
      <vt:lpstr>A.3.10</vt:lpstr>
      <vt:lpstr>A.3.11</vt:lpstr>
      <vt:lpstr>A.3.12</vt:lpstr>
      <vt:lpstr>A.3.1!Utskriftsområde</vt:lpstr>
      <vt:lpstr>A.3.10!Utskriftsområde</vt:lpstr>
      <vt:lpstr>A.3.11!Utskriftsområde</vt:lpstr>
      <vt:lpstr>A.3.12!Utskriftsområde</vt:lpstr>
      <vt:lpstr>A.3.2!Utskriftsområde</vt:lpstr>
      <vt:lpstr>A.3.3!Utskriftsområde</vt:lpstr>
      <vt:lpstr>A.3.4!Utskriftsområde</vt:lpstr>
      <vt:lpstr>A.3.5!Utskriftsområde</vt:lpstr>
      <vt:lpstr>A.3.6!Utskriftsområde</vt:lpstr>
      <vt:lpstr>A.3.7!Utskriftsområde</vt:lpstr>
      <vt:lpstr>A.3.8!Utskriftsområde</vt:lpstr>
      <vt:lpstr>A.3.9!Utskriftsområde</vt:lpstr>
      <vt:lpstr>Innhold!Utskriftsområde</vt:lpstr>
    </vt:vector>
  </TitlesOfParts>
  <Manager/>
  <Company>PDC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Widar Holmedal</dc:creator>
  <cp:keywords/>
  <dc:description/>
  <cp:lastModifiedBy>Wendt, Kaja Kathrine</cp:lastModifiedBy>
  <cp:revision/>
  <dcterms:created xsi:type="dcterms:W3CDTF">2000-06-27T11:17:16Z</dcterms:created>
  <dcterms:modified xsi:type="dcterms:W3CDTF">2023-06-13T11:04:17Z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</Properties>
</file>