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502" documentId="8_{EE56C3A4-BD51-43E8-827B-F81A37900374}" xr6:coauthVersionLast="47" xr6:coauthVersionMax="47" xr10:uidLastSave="{881710AC-28B5-4AA5-8DD5-ED38FF01FFFF}"/>
  <bookViews>
    <workbookView xWindow="-120" yWindow="-120" windowWidth="29040" windowHeight="15720" tabRatio="734" activeTab="12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'A.3.1'!$A$1:$M$55</definedName>
    <definedName name="_xlnm.Print_Area" localSheetId="10">'A.3.10'!$A$1:$M$56</definedName>
    <definedName name="_xlnm.Print_Area" localSheetId="11">'A.3.11'!$A$1:$M$54</definedName>
    <definedName name="_xlnm.Print_Area" localSheetId="12">'A.3.12'!$A$1:$M$59</definedName>
    <definedName name="_xlnm.Print_Area" localSheetId="2">'A.3.2'!$A$1:$M$56</definedName>
    <definedName name="_xlnm.Print_Area" localSheetId="3">'A.3.3'!$A$1:$H$53</definedName>
    <definedName name="_xlnm.Print_Area" localSheetId="4">'A.3.4'!$A$1:$J$47</definedName>
    <definedName name="_xlnm.Print_Area" localSheetId="5">'A.3.5'!$A$1:$J$50</definedName>
    <definedName name="_xlnm.Print_Area" localSheetId="6">'A.3.6'!$A$1:$H$49</definedName>
    <definedName name="_xlnm.Print_Area" localSheetId="7">'A.3.7'!$A$1:$J$46</definedName>
    <definedName name="_xlnm.Print_Area" localSheetId="8">'A.3.8'!$A$1:$J$40</definedName>
    <definedName name="_xlnm.Print_Area" localSheetId="9">'A.3.9'!$A$1:$N$43</definedName>
    <definedName name="_xlnm.Print_Area" localSheetId="0">Innhold!$A$1:$B$15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2" l="1"/>
  <c r="G38" i="22"/>
  <c r="E38" i="22"/>
  <c r="C38" i="22" l="1"/>
  <c r="G42" i="17" l="1"/>
  <c r="G44" i="17"/>
  <c r="J41" i="17"/>
  <c r="J42" i="17"/>
  <c r="J44" i="17"/>
  <c r="M39" i="17"/>
  <c r="M40" i="17"/>
  <c r="M41" i="17"/>
  <c r="M42" i="17"/>
  <c r="M44" i="17"/>
  <c r="D42" i="17"/>
  <c r="I37" i="22" l="1"/>
  <c r="C44" i="17"/>
  <c r="B44" i="17"/>
  <c r="D44" i="17" l="1"/>
  <c r="G37" i="22"/>
  <c r="E37" i="22"/>
  <c r="C37" i="22" s="1"/>
  <c r="M46" i="24" l="1"/>
  <c r="M47" i="24"/>
  <c r="J46" i="24"/>
  <c r="J47" i="24"/>
  <c r="G46" i="24"/>
  <c r="G47" i="24"/>
  <c r="C46" i="24"/>
  <c r="C47" i="24"/>
  <c r="B46" i="24"/>
  <c r="B47" i="24"/>
  <c r="D46" i="24" l="1"/>
  <c r="D47" i="24"/>
  <c r="G41" i="17" l="1"/>
  <c r="J40" i="17"/>
  <c r="G40" i="17"/>
  <c r="B40" i="17"/>
  <c r="C40" i="17"/>
  <c r="C41" i="17"/>
  <c r="B41" i="17"/>
  <c r="C43" i="16"/>
  <c r="D43" i="16"/>
  <c r="C45" i="16"/>
  <c r="D45" i="16"/>
  <c r="K43" i="16"/>
  <c r="K45" i="16"/>
  <c r="H43" i="16"/>
  <c r="H45" i="16"/>
  <c r="E43" i="16"/>
  <c r="E45" i="16"/>
  <c r="B37" i="21"/>
  <c r="B37" i="27"/>
  <c r="B38" i="27"/>
  <c r="B39" i="27"/>
  <c r="C9" i="26"/>
  <c r="I35" i="22" l="1"/>
  <c r="G35" i="22"/>
  <c r="E35" i="22"/>
  <c r="B43" i="16"/>
  <c r="B45" i="16"/>
  <c r="D41" i="17"/>
  <c r="D40" i="17"/>
  <c r="C35" i="22" l="1"/>
  <c r="C36" i="25" l="1"/>
  <c r="B36" i="25" l="1"/>
  <c r="C42" i="20" l="1"/>
  <c r="B42" i="20" s="1"/>
  <c r="C44" i="18"/>
  <c r="K44" i="18"/>
  <c r="H44" i="18"/>
  <c r="D44" i="18"/>
  <c r="E44" i="18"/>
  <c r="D17" i="19"/>
  <c r="D13" i="19"/>
  <c r="D8" i="19"/>
  <c r="C32" i="19"/>
  <c r="C27" i="19"/>
  <c r="C22" i="19"/>
  <c r="C13" i="19"/>
  <c r="C8" i="19"/>
  <c r="D37" i="19"/>
  <c r="C17" i="19"/>
  <c r="E41" i="19"/>
  <c r="E32" i="19"/>
  <c r="E27" i="19"/>
  <c r="E22" i="19"/>
  <c r="E17" i="19"/>
  <c r="E39" i="19"/>
  <c r="C38" i="19"/>
  <c r="E26" i="19"/>
  <c r="E20" i="19"/>
  <c r="E1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K43" i="18" l="1"/>
  <c r="H43" i="18"/>
  <c r="E43" i="18"/>
  <c r="D43" i="18"/>
  <c r="C43" i="18"/>
  <c r="B43" i="18" l="1"/>
  <c r="B8" i="29"/>
  <c r="B5" i="29"/>
  <c r="C35" i="25" l="1"/>
  <c r="C41" i="19"/>
  <c r="D41" i="19"/>
  <c r="G45" i="24" l="1"/>
  <c r="J45" i="24"/>
  <c r="M45" i="24"/>
  <c r="B45" i="24"/>
  <c r="C45" i="24"/>
  <c r="G39" i="17"/>
  <c r="B39" i="17"/>
  <c r="C39" i="17"/>
  <c r="J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B12" i="26" s="1"/>
  <c r="C13" i="26"/>
  <c r="B13" i="26" s="1"/>
  <c r="C15" i="26"/>
  <c r="B15" i="26" s="1"/>
  <c r="C33" i="26"/>
  <c r="B33" i="26" s="1"/>
  <c r="C34" i="26"/>
  <c r="B34" i="26" s="1"/>
  <c r="C35" i="26"/>
  <c r="B35" i="26" s="1"/>
  <c r="C8" i="25"/>
  <c r="B8" i="25" s="1"/>
  <c r="C9" i="25"/>
  <c r="B9" i="25" s="1"/>
  <c r="C10" i="25"/>
  <c r="B10" i="25" s="1"/>
  <c r="C11" i="25"/>
  <c r="B11" i="25" s="1"/>
  <c r="C12" i="25"/>
  <c r="B12" i="25" s="1"/>
  <c r="C14" i="25"/>
  <c r="B14" i="25" s="1"/>
  <c r="C15" i="25"/>
  <c r="B15" i="25" s="1"/>
  <c r="C16" i="25"/>
  <c r="B16" i="25" s="1"/>
  <c r="C17" i="25"/>
  <c r="B17" i="25" s="1"/>
  <c r="C18" i="25"/>
  <c r="B18" i="25" s="1"/>
  <c r="C20" i="25"/>
  <c r="B20" i="25" s="1"/>
  <c r="C21" i="25"/>
  <c r="B21" i="25" s="1"/>
  <c r="C22" i="25"/>
  <c r="B22" i="25" s="1"/>
  <c r="C23" i="25"/>
  <c r="B23" i="25" s="1"/>
  <c r="C24" i="25"/>
  <c r="B24" i="25" s="1"/>
  <c r="C26" i="25"/>
  <c r="B26" i="25" s="1"/>
  <c r="C27" i="25"/>
  <c r="B27" i="25" s="1"/>
  <c r="C28" i="25"/>
  <c r="B28" i="25" s="1"/>
  <c r="C29" i="25"/>
  <c r="B29" i="25" s="1"/>
  <c r="C30" i="25"/>
  <c r="B30" i="25" s="1"/>
  <c r="C32" i="25"/>
  <c r="B32" i="25" s="1"/>
  <c r="C33" i="25"/>
  <c r="B33" i="25" s="1"/>
  <c r="C34" i="25"/>
  <c r="B34" i="25" s="1"/>
  <c r="B36" i="26" l="1"/>
  <c r="B35" i="25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E33" i="22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  <c r="C45" i="20" l="1"/>
  <c r="B45" i="20" s="1"/>
  <c r="C16" i="26" l="1"/>
  <c r="B16" i="26"/>
  <c r="C18" i="26"/>
  <c r="B18" i="26" s="1"/>
  <c r="C19" i="26"/>
  <c r="B19" i="26" s="1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 s="1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<sst xmlns="http://schemas.openxmlformats.org/spreadsheetml/2006/main" count="509" uniqueCount="172">
  <si>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</si>
  <si>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</si>
  <si>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</si>
  <si>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</si>
  <si>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</si>
  <si>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</si>
  <si>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</si>
  <si>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</si>
  <si>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</si>
  <si>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</si>
  <si>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</si>
  <si>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</si>
  <si>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</si>
  <si>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</si>
  <si>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</si>
  <si>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Tabell A.3.1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</si>
  <si>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</si>
  <si>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</si>
  <si>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</si>
  <si>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</si>
  <si>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</si>
  <si>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</si>
  <si>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</si>
  <si>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</si>
  <si>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</si>
  <si>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</si>
  <si>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</si>
  <si>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t>Kilde: SSB, FoU-statistikk</t>
  </si>
  <si>
    <t>Tabell A.3.2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</si>
  <si>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</si>
  <si>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</si>
  <si>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</si>
  <si>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</si>
  <si>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Foretakssektoren</t>
  </si>
  <si>
    <t>Offentlig sektor</t>
  </si>
  <si>
    <t>Universitets- og</t>
  </si>
  <si>
    <t>Næringslivsrettede</t>
  </si>
  <si>
    <t>Herav:</t>
  </si>
  <si>
    <t>høgskolesektoren</t>
  </si>
  <si>
    <t>institutter</t>
  </si>
  <si>
    <t>Internasjonale</t>
  </si>
  <si>
    <t>-</t>
  </si>
  <si>
    <t>..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</si>
  <si>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</si>
  <si>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</si>
  <si>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</si>
  <si>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</si>
  <si>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</si>
  <si>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</si>
  <si>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</si>
  <si>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</si>
  <si>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</si>
  <si>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</si>
  <si>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</si>
  <si>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</si>
  <si>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</si>
  <si>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</si>
  <si>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</si>
  <si>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</si>
  <si>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A.3.5</t>
  </si>
  <si>
    <r>
      <t>FoU-utgifter i Norge etter finansieringskilde 1970–2021.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</si>
  <si>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</si>
  <si>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</si>
  <si>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</si>
  <si>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</si>
  <si>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</si>
  <si>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</si>
  <si>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A.3.6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</si>
  <si>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</si>
  <si>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</si>
  <si>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</si>
  <si>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</si>
  <si>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</si>
  <si>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</si>
  <si>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</si>
  <si>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</si>
  <si>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</si>
  <si>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</si>
  <si>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</si>
  <si>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</si>
  <si>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</si>
  <si>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</si>
  <si>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</si>
  <si>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Tabell A.3.7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</si>
  <si>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</si>
  <si>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</si>
  <si>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</si>
  <si>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</si>
  <si>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</si>
  <si>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</si>
  <si>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</si>
  <si>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</si>
  <si>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og kunstfag</t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</si>
  <si>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</si>
  <si>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</si>
  <si>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</si>
  <si>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</si>
  <si>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</si>
  <si>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</si>
  <si>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</si>
  <si>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</si>
  <si>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</si>
  <si>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</si>
  <si>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</si>
  <si>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</si>
  <si>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Tabell A.3.8</t>
  </si>
  <si>
    <t>Grunnforskning</t>
  </si>
  <si>
    <t>Anvendt forskning</t>
  </si>
  <si>
    <t>Utviklingsarbeid</t>
  </si>
  <si>
    <t>Mill. kr</t>
  </si>
  <si>
    <t>Prosent</t>
  </si>
  <si>
    <t>Tabell A.3.9</t>
  </si>
  <si>
    <t>Grunn-</t>
  </si>
  <si>
    <t xml:space="preserve">Anvendt </t>
  </si>
  <si>
    <t>Utviklings-</t>
  </si>
  <si>
    <t>forskning</t>
  </si>
  <si>
    <t>arbeid</t>
  </si>
  <si>
    <t>Tabell A.3.10</t>
  </si>
  <si>
    <r>
      <t>Næringslivet</t>
    </r>
    <r>
      <rPr>
        <vertAlign val="superscript"/>
        <sz val="11"/>
        <rFont val="Arial"/>
        <family val="2"/>
      </rPr>
      <t>1</t>
    </r>
  </si>
  <si>
    <t>Forskere/</t>
  </si>
  <si>
    <t>Teknisk/</t>
  </si>
  <si>
    <t>faglig</t>
  </si>
  <si>
    <t>adm.</t>
  </si>
  <si>
    <t>personale</t>
  </si>
  <si>
    <t>Tabell A.3.11</t>
  </si>
  <si>
    <t xml:space="preserve">                  Kvinner</t>
  </si>
  <si>
    <t>Antall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</si>
  <si>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</si>
  <si>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</si>
  <si>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</si>
  <si>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</si>
  <si>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</si>
  <si>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Fra og med 2021 er det arbeidsoppgavene som ligger til grunn for klassifiseringen i næringslivet.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</si>
  <si>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faglig personale ved de statlige høgskolene fra og med 1995 mot tidligere bare ved distriktshøgskolene. </t>
    </r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</si>
  <si>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</t>
    </r>
  </si>
  <si>
    <t>Fra og med 2021 er det arbeidsoppgavene som ligger til grunn for klassifiseringen i næringslivet. Antall kvinnelige forskere i næringslivet blir estimert ut fra andel kvinner med høyere grads utdanning.</t>
  </si>
  <si>
    <t>Gjelder foretak med 10+ ansatte.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</si>
  <si>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 </t>
    </r>
  </si>
  <si>
    <t>A.3 FoU-statistikk 1970–2023. Alle sektorer</t>
  </si>
  <si>
    <t>Sist oppdatert 14.03.2025</t>
  </si>
  <si>
    <t>FoU-utgifter i Norge etter sektor for utførelse og utgiftsart 1970–2023. Mill. kr. Løpende priser.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</si>
  <si>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</si>
  <si>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FoU-utgifter i Norge etter sektor for utførelse og utgiftsart 1970–2023. Mill. kr. Faste 2015-priser.¹</t>
  </si>
  <si>
    <t>FoU-utgifter i Norge etter sektor for utførelse 1970–2023 (OECDs sektorinndeling). Mill. kr. Løpende priser.</t>
  </si>
  <si>
    <t>FoU-utgifter i Norge etter finansieringskilde 1970–2023. Mill. kr. Løpende priser.</t>
  </si>
  <si>
    <t>FoU-utgifter¹ etter region 1974–2023. Mill. kr. Løpende priser.</t>
  </si>
  <si>
    <t>Driftsutgifter til FoU i Norge etter fagområde 1970–2023. Mill. kr. Løpende priser.</t>
  </si>
  <si>
    <t>Driftsutgifter til FoU i Norge etter aktivitetstype 1970–2023. Mill. kr og prosent. Løpende priser.</t>
  </si>
  <si>
    <t>Driftsutgifter til FoU i Norge etter aktivitetstype og sektor for utførelse 1970–2023. Prosent.</t>
  </si>
  <si>
    <t xml:space="preserve">FoU-personale i Norge etter sektor for utførelse 1970–2023.  </t>
  </si>
  <si>
    <t>Forskere/faglig FoU-personale i Norge etter sektor for utførelse 1974–2023. Totalt og kvinner.</t>
  </si>
  <si>
    <t xml:space="preserve">FoU-årsverk utført i Norge etter sektor for utførelse 1970–2023. </t>
  </si>
  <si>
    <t>Sist oppdatert 05.05.2025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</si>
  <si>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</si>
  <si>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</si>
  <si>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</si>
  <si>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</si>
  <si>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Null</t>
  </si>
  <si>
    <t>Mindre enn 0,5</t>
  </si>
  <si>
    <t>https://www.ssb.no/statbank/table/13509/</t>
  </si>
  <si>
    <t>Inngår per mai 2025 ikke i SSBs statistikkbank</t>
  </si>
  <si>
    <t>https://www.ssb.no/statbank/table/13869/</t>
  </si>
  <si>
    <t xml:space="preserve">https://www.ssb.no/statbank/table/13510/ </t>
  </si>
  <si>
    <t>Etter fylke/landsdel og sektor.</t>
  </si>
  <si>
    <t>UoH</t>
  </si>
  <si>
    <t>https://www.ssb.no/statbank/table/13513/</t>
  </si>
  <si>
    <t>Instsektor</t>
  </si>
  <si>
    <t>https://www.ssb.no/statbank/table/13516/</t>
  </si>
  <si>
    <t>https://www.ssb.no/statbank/table/13870/</t>
  </si>
  <si>
    <t>Faste og løpende priser, kan prosentueres</t>
  </si>
  <si>
    <t>https://www.ssb.no/statbank/table/13520/</t>
  </si>
  <si>
    <t>https://www.ssb.no/statbank/table/13511/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</si>
</sst>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#,##0.0"/>
    <numFmt numFmtId="167" formatCode="###0"/>
    <numFmt numFmtId="168" formatCode="_-* #,##0_-;\-* #,##0_-;_-* &quot;-&quot;??_-;_-@_-"/>
    <numFmt numFmtId="169" formatCode="#,##0_ ;\-#,##0\ "/>
    <numFmt numFmtId="173" formatCode="_ * #,##0.00_ ;_ * \-#,##0.00_ ;_ * &quot;-&quot;??_ ;_ @_ 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50">
    <xf numFmtId="0" fontId="0" fillId="0" borderId="0"/>
    <xf numFmtId="0" fontId="9" fillId="0" borderId="0"/>
    <xf numFmtId="0" fontId="10" fillId="0" borderId="0">
      <alignment horizontal="left"/>
    </xf>
    <xf numFmtId="0" fontId="15" fillId="0" borderId="1">
      <alignment horizontal="right" vertical="center"/>
    </xf>
    <xf numFmtId="0" fontId="11" fillId="0" borderId="2">
      <alignment vertical="center"/>
    </xf>
    <xf numFmtId="1" fontId="14" fillId="0" borderId="2"/>
    <xf numFmtId="0" fontId="12" fillId="0" borderId="0"/>
    <xf numFmtId="0" fontId="1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26" applyNumberFormat="0" applyAlignment="0" applyProtection="0"/>
    <xf numFmtId="0" fontId="38" fillId="10" borderId="27" applyNumberFormat="0" applyAlignment="0" applyProtection="0"/>
    <xf numFmtId="0" fontId="39" fillId="10" borderId="26" applyNumberFormat="0" applyAlignment="0" applyProtection="0"/>
    <xf numFmtId="0" fontId="40" fillId="0" borderId="28" applyNumberFormat="0" applyFill="0" applyAlignment="0" applyProtection="0"/>
    <xf numFmtId="0" fontId="41" fillId="11" borderId="2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5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4" borderId="0" applyNumberFormat="0" applyBorder="0" applyAlignment="0" applyProtection="0"/>
    <xf numFmtId="0" fontId="48" fillId="38" borderId="0" applyNumberFormat="0" applyBorder="0" applyAlignment="0" applyProtection="0"/>
    <xf numFmtId="0" fontId="49" fillId="55" borderId="32" applyNumberFormat="0" applyAlignment="0" applyProtection="0"/>
    <xf numFmtId="0" fontId="50" fillId="56" borderId="33" applyNumberFormat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0" borderId="34" applyNumberFormat="0" applyFill="0" applyAlignment="0" applyProtection="0"/>
    <xf numFmtId="0" fontId="54" fillId="0" borderId="35" applyNumberFormat="0" applyFill="0" applyAlignment="0" applyProtection="0"/>
    <xf numFmtId="0" fontId="55" fillId="0" borderId="36" applyNumberFormat="0" applyFill="0" applyAlignment="0" applyProtection="0"/>
    <xf numFmtId="0" fontId="55" fillId="0" borderId="0" applyNumberFormat="0" applyFill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58" fillId="57" borderId="0" applyNumberFormat="0" applyBorder="0" applyAlignment="0" applyProtection="0"/>
    <xf numFmtId="0" fontId="59" fillId="0" borderId="0"/>
    <xf numFmtId="0" fontId="46" fillId="0" borderId="0"/>
    <xf numFmtId="0" fontId="11" fillId="58" borderId="38" applyNumberFormat="0" applyFont="0" applyAlignment="0" applyProtection="0"/>
    <xf numFmtId="0" fontId="60" fillId="55" borderId="39" applyNumberFormat="0" applyAlignment="0" applyProtection="0"/>
    <xf numFmtId="0" fontId="11" fillId="0" borderId="0"/>
    <xf numFmtId="0" fontId="61" fillId="0" borderId="0" applyNumberFormat="0" applyFill="0" applyBorder="0" applyAlignment="0" applyProtection="0"/>
    <xf numFmtId="0" fontId="62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6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66" fillId="0" borderId="0" applyNumberFormat="0" applyFill="0" applyBorder="0" applyAlignment="0" applyProtection="0"/>
    <xf numFmtId="0" fontId="6" fillId="12" borderId="30" applyNumberFormat="0" applyFont="0" applyAlignment="0" applyProtection="0"/>
    <xf numFmtId="0" fontId="6" fillId="0" borderId="0"/>
    <xf numFmtId="0" fontId="6" fillId="12" borderId="30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5" fillId="0" borderId="0" applyNumberFormat="0" applyBorder="0" applyAlignment="0"/>
    <xf numFmtId="0" fontId="6" fillId="0" borderId="0"/>
    <xf numFmtId="0" fontId="6" fillId="12" borderId="30" applyNumberFormat="0" applyFont="0" applyAlignment="0" applyProtection="0"/>
    <xf numFmtId="43" fontId="11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0" fontId="5" fillId="0" borderId="0"/>
    <xf numFmtId="0" fontId="5" fillId="12" borderId="30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43" fontId="11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164" fontId="71" fillId="0" borderId="0" applyFont="0" applyFill="0" applyBorder="0" applyAlignment="0" applyProtection="0"/>
    <xf numFmtId="0" fontId="11" fillId="0" borderId="2">
      <alignment vertical="center"/>
    </xf>
    <xf numFmtId="0" fontId="72" fillId="0" borderId="0" applyNumberFormat="0" applyFon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8" fillId="10" borderId="27" applyNumberFormat="0" applyAlignment="0" applyProtection="0"/>
    <xf numFmtId="0" fontId="41" fillId="11" borderId="29" applyNumberFormat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3" fillId="23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9" fillId="55" borderId="32" applyNumberFormat="0" applyAlignment="0" applyProtection="0"/>
    <xf numFmtId="0" fontId="52" fillId="39" borderId="0" applyNumberFormat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46" fillId="39" borderId="0" applyNumberFormat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41" borderId="0" applyNumberFormat="0" applyBorder="0" applyAlignment="0" applyProtection="0"/>
    <xf numFmtId="0" fontId="46" fillId="46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30" borderId="0" applyNumberFormat="0" applyBorder="0" applyAlignment="0" applyProtection="0"/>
    <xf numFmtId="0" fontId="46" fillId="46" borderId="0" applyNumberFormat="0" applyBorder="0" applyAlignment="0" applyProtection="0"/>
    <xf numFmtId="0" fontId="3" fillId="34" borderId="0" applyNumberFormat="0" applyBorder="0" applyAlignment="0" applyProtection="0"/>
    <xf numFmtId="0" fontId="46" fillId="43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46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46" fillId="40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46" fillId="40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22" borderId="0" applyNumberFormat="0" applyBorder="0" applyAlignment="0" applyProtection="0"/>
    <xf numFmtId="0" fontId="3" fillId="35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46" fillId="43" borderId="0" applyNumberFormat="0" applyBorder="0" applyAlignment="0" applyProtection="0"/>
    <xf numFmtId="0" fontId="3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27" borderId="0" applyNumberFormat="0" applyBorder="0" applyAlignment="0" applyProtection="0"/>
    <xf numFmtId="0" fontId="46" fillId="43" borderId="0" applyNumberFormat="0" applyBorder="0" applyAlignment="0" applyProtection="0"/>
    <xf numFmtId="0" fontId="46" fillId="39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46" fillId="45" borderId="0" applyNumberFormat="0" applyBorder="0" applyAlignment="0" applyProtection="0"/>
    <xf numFmtId="0" fontId="46" fillId="44" borderId="0" applyNumberFormat="0" applyBorder="0" applyAlignment="0" applyProtection="0"/>
    <xf numFmtId="0" fontId="46" fillId="43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6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0" applyNumberFormat="0" applyBorder="0" applyAlignment="0" applyProtection="0"/>
    <xf numFmtId="0" fontId="46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46" fillId="44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79" fillId="5" borderId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30" borderId="0" applyNumberFormat="0" applyBorder="0" applyAlignment="0" applyProtection="0"/>
    <xf numFmtId="0" fontId="11" fillId="0" borderId="2">
      <alignment vertical="center"/>
    </xf>
    <xf numFmtId="0" fontId="2" fillId="0" borderId="0"/>
    <xf numFmtId="0" fontId="30" fillId="0" borderId="0" applyNumberFormat="0" applyFill="0" applyBorder="0" applyAlignment="0" applyProtection="0"/>
    <xf numFmtId="0" fontId="80" fillId="8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43" fontId="1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43" fontId="11" fillId="0" borderId="0" applyFont="0" applyFill="0" applyBorder="0" applyAlignment="0" applyProtection="0"/>
    <xf numFmtId="0" fontId="36" fillId="8" borderId="0" applyNumberFormat="0" applyBorder="0" applyAlignment="0" applyProtection="0"/>
    <xf numFmtId="0" fontId="46" fillId="42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2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2" fillId="19" borderId="0" applyNumberFormat="0" applyBorder="0" applyAlignment="0" applyProtection="0"/>
    <xf numFmtId="0" fontId="45" fillId="28" borderId="0" applyNumberFormat="0" applyBorder="0" applyAlignment="0" applyProtection="0"/>
    <xf numFmtId="0" fontId="2" fillId="27" borderId="0" applyNumberFormat="0" applyBorder="0" applyAlignment="0" applyProtection="0"/>
    <xf numFmtId="0" fontId="46" fillId="46" borderId="0" applyNumberFormat="0" applyBorder="0" applyAlignment="0" applyProtection="0"/>
    <xf numFmtId="0" fontId="45" fillId="32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45" fillId="3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11" fillId="0" borderId="0"/>
    <xf numFmtId="0" fontId="11" fillId="5" borderId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34" fillId="6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35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34" fillId="6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46" fillId="42" borderId="0" applyNumberFormat="0" applyBorder="0" applyAlignment="0" applyProtection="0"/>
    <xf numFmtId="0" fontId="2" fillId="1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35" borderId="0" applyNumberFormat="0" applyBorder="0" applyAlignment="0" applyProtection="0"/>
    <xf numFmtId="0" fontId="47" fillId="48" borderId="0" applyNumberFormat="0" applyBorder="0" applyAlignment="0" applyProtection="0"/>
    <xf numFmtId="0" fontId="2" fillId="27" borderId="0" applyNumberFormat="0" applyBorder="0" applyAlignment="0" applyProtection="0"/>
    <xf numFmtId="0" fontId="47" fillId="45" borderId="0" applyNumberFormat="0" applyBorder="0" applyAlignment="0" applyProtection="0"/>
    <xf numFmtId="0" fontId="2" fillId="26" borderId="0" applyNumberFormat="0" applyBorder="0" applyAlignment="0" applyProtection="0"/>
    <xf numFmtId="0" fontId="47" fillId="44" borderId="0" applyNumberFormat="0" applyBorder="0" applyAlignment="0" applyProtection="0"/>
    <xf numFmtId="0" fontId="2" fillId="34" borderId="0" applyNumberFormat="0" applyBorder="0" applyAlignment="0" applyProtection="0"/>
    <xf numFmtId="0" fontId="47" fillId="47" borderId="0" applyNumberFormat="0" applyBorder="0" applyAlignment="0" applyProtection="0"/>
    <xf numFmtId="0" fontId="2" fillId="35" borderId="0" applyNumberFormat="0" applyBorder="0" applyAlignment="0" applyProtection="0"/>
    <xf numFmtId="0" fontId="47" fillId="50" borderId="0" applyNumberFormat="0" applyBorder="0" applyAlignment="0" applyProtection="0"/>
    <xf numFmtId="0" fontId="46" fillId="46" borderId="0" applyNumberFormat="0" applyBorder="0" applyAlignment="0" applyProtection="0"/>
    <xf numFmtId="0" fontId="2" fillId="18" borderId="0" applyNumberFormat="0" applyBorder="0" applyAlignment="0" applyProtection="0"/>
    <xf numFmtId="0" fontId="47" fillId="49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5" fillId="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34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41" fillId="11" borderId="29" applyNumberFormat="0" applyAlignment="0" applyProtection="0"/>
    <xf numFmtId="0" fontId="2" fillId="12" borderId="30" applyNumberFormat="0" applyFont="0" applyAlignment="0" applyProtection="0"/>
    <xf numFmtId="0" fontId="81" fillId="0" borderId="0"/>
    <xf numFmtId="0" fontId="2" fillId="31" borderId="0" applyNumberFormat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44" fillId="0" borderId="31" applyNumberFormat="0" applyFill="0" applyAlignment="0" applyProtection="0"/>
    <xf numFmtId="0" fontId="38" fillId="10" borderId="27" applyNumberFormat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59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6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3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46" fillId="42" borderId="0" applyNumberFormat="0" applyBorder="0" applyAlignment="0" applyProtection="0"/>
    <xf numFmtId="0" fontId="2" fillId="23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46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46" fillId="4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4" fillId="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34" fillId="6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45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46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46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35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34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35" fillId="7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34" fillId="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1" fillId="5" borderId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43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73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73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</cellStyleXfs>
  <cellXfs count="289">
    <xf numFmtId="0" fontId="0" fillId="0" borderId="0" xfId="0"/>
    <xf numFmtId="0" fontId="9" fillId="2" borderId="0" xfId="1" applyFill="1"/>
    <xf numFmtId="0" fontId="14" fillId="2" borderId="0" xfId="0" applyFont="1" applyFill="1"/>
    <xf numFmtId="0" fontId="10" fillId="2" borderId="0" xfId="2" applyFill="1">
      <alignment horizontal="left"/>
    </xf>
    <xf numFmtId="0" fontId="11" fillId="2" borderId="0" xfId="0" applyFont="1" applyFill="1"/>
    <xf numFmtId="0" fontId="15" fillId="2" borderId="1" xfId="3" applyFill="1">
      <alignment horizontal="right" vertical="center"/>
    </xf>
    <xf numFmtId="0" fontId="11" fillId="2" borderId="0" xfId="0" applyFont="1" applyFill="1" applyAlignment="1">
      <alignment horizontal="right"/>
    </xf>
    <xf numFmtId="166" fontId="11" fillId="2" borderId="0" xfId="0" applyNumberFormat="1" applyFont="1" applyFill="1"/>
    <xf numFmtId="0" fontId="12" fillId="2" borderId="0" xfId="6" applyFill="1"/>
    <xf numFmtId="0" fontId="14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3" xfId="0" applyFont="1" applyFill="1" applyBorder="1" applyAlignment="1">
      <alignment horizontal="right" vertical="top" wrapText="1"/>
    </xf>
    <xf numFmtId="0" fontId="19" fillId="2" borderId="0" xfId="7" applyFont="1" applyFill="1"/>
    <xf numFmtId="0" fontId="0" fillId="2" borderId="0" xfId="0" applyFill="1"/>
    <xf numFmtId="0" fontId="21" fillId="2" borderId="0" xfId="0" applyFont="1" applyFill="1"/>
    <xf numFmtId="0" fontId="16" fillId="2" borderId="0" xfId="0" applyFont="1" applyFill="1"/>
    <xf numFmtId="0" fontId="2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3" fillId="2" borderId="0" xfId="0" applyFont="1" applyFill="1"/>
    <xf numFmtId="0" fontId="0" fillId="2" borderId="0" xfId="0" applyFill="1" applyAlignment="1">
      <alignment horizontal="right"/>
    </xf>
    <xf numFmtId="166" fontId="11" fillId="2" borderId="0" xfId="4" applyNumberFormat="1" applyFill="1" applyBorder="1">
      <alignment vertical="center"/>
    </xf>
    <xf numFmtId="166" fontId="11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13" fillId="2" borderId="0" xfId="0" applyNumberFormat="1" applyFont="1" applyFill="1"/>
    <xf numFmtId="0" fontId="14" fillId="2" borderId="0" xfId="0" applyFont="1" applyFill="1" applyAlignment="1">
      <alignment horizontal="right" vertical="center" wrapText="1"/>
    </xf>
    <xf numFmtId="0" fontId="17" fillId="2" borderId="0" xfId="0" applyFont="1" applyFill="1"/>
    <xf numFmtId="0" fontId="13" fillId="2" borderId="0" xfId="7" applyFill="1"/>
    <xf numFmtId="3" fontId="0" fillId="2" borderId="0" xfId="0" applyNumberFormat="1" applyFill="1"/>
    <xf numFmtId="0" fontId="17" fillId="2" borderId="0" xfId="0" applyFont="1" applyFill="1" applyAlignment="1">
      <alignment wrapText="1"/>
    </xf>
    <xf numFmtId="0" fontId="15" fillId="2" borderId="3" xfId="3" applyFill="1" applyBorder="1" applyAlignment="1">
      <alignment horizontal="right" vertical="top" wrapText="1"/>
    </xf>
    <xf numFmtId="0" fontId="19" fillId="2" borderId="0" xfId="0" applyFont="1" applyFill="1" applyAlignment="1">
      <alignment horizontal="left" wrapText="1"/>
    </xf>
    <xf numFmtId="0" fontId="15" fillId="2" borderId="5" xfId="3" applyFill="1" applyBorder="1" applyAlignment="1">
      <alignment vertical="top" wrapText="1"/>
    </xf>
    <xf numFmtId="0" fontId="15" fillId="2" borderId="3" xfId="3" applyFill="1" applyBorder="1" applyAlignment="1">
      <alignment vertical="top"/>
    </xf>
    <xf numFmtId="0" fontId="15" fillId="2" borderId="4" xfId="3" applyFill="1" applyBorder="1" applyAlignment="1">
      <alignment horizontal="right" vertical="top" wrapText="1"/>
    </xf>
    <xf numFmtId="0" fontId="15" fillId="2" borderId="4" xfId="3" applyFill="1" applyBorder="1" applyAlignment="1">
      <alignment horizontal="center" vertical="top"/>
    </xf>
    <xf numFmtId="0" fontId="15" fillId="2" borderId="4" xfId="3" applyFill="1" applyBorder="1" applyAlignment="1">
      <alignment horizontal="right" vertical="top"/>
    </xf>
    <xf numFmtId="0" fontId="15" fillId="2" borderId="3" xfId="3" applyFill="1" applyBorder="1" applyAlignment="1">
      <alignment horizontal="right" vertical="top"/>
    </xf>
    <xf numFmtId="0" fontId="13" fillId="2" borderId="0" xfId="0" applyFont="1" applyFill="1" applyAlignment="1">
      <alignment horizontal="left"/>
    </xf>
    <xf numFmtId="0" fontId="15" fillId="2" borderId="5" xfId="3" applyFill="1" applyBorder="1" applyAlignment="1">
      <alignment horizontal="right" vertical="center" wrapText="1"/>
    </xf>
    <xf numFmtId="0" fontId="15" fillId="2" borderId="4" xfId="3" applyFill="1" applyBorder="1" applyAlignment="1">
      <alignment horizontal="right" vertical="center" wrapText="1"/>
    </xf>
    <xf numFmtId="0" fontId="15" fillId="2" borderId="3" xfId="3" applyFill="1" applyBorder="1" applyAlignment="1">
      <alignment horizontal="right" vertical="center" wrapText="1"/>
    </xf>
    <xf numFmtId="0" fontId="15" fillId="2" borderId="6" xfId="3" applyFill="1" applyBorder="1" applyAlignment="1">
      <alignment horizontal="center" vertical="center" wrapText="1"/>
    </xf>
    <xf numFmtId="0" fontId="15" fillId="2" borderId="7" xfId="3" applyFill="1" applyBorder="1" applyAlignment="1">
      <alignment horizontal="center" vertical="center"/>
    </xf>
    <xf numFmtId="0" fontId="15" fillId="2" borderId="4" xfId="3" applyFill="1" applyBorder="1" applyAlignment="1">
      <alignment horizontal="right" wrapText="1"/>
    </xf>
    <xf numFmtId="0" fontId="15" fillId="2" borderId="4" xfId="3" applyFill="1" applyBorder="1" applyAlignment="1">
      <alignment horizontal="right"/>
    </xf>
    <xf numFmtId="1" fontId="11" fillId="2" borderId="0" xfId="0" applyNumberFormat="1" applyFont="1" applyFill="1"/>
    <xf numFmtId="0" fontId="11" fillId="2" borderId="0" xfId="4" quotePrefix="1" applyFill="1" applyBorder="1" applyAlignment="1">
      <alignment horizontal="left" vertical="center"/>
    </xf>
    <xf numFmtId="0" fontId="15" fillId="2" borderId="9" xfId="3" applyFill="1" applyBorder="1">
      <alignment horizontal="right" vertical="center"/>
    </xf>
    <xf numFmtId="0" fontId="15" fillId="2" borderId="6" xfId="3" applyFill="1" applyBorder="1" applyAlignment="1">
      <alignment horizontal="right" vertical="top" wrapText="1"/>
    </xf>
    <xf numFmtId="0" fontId="15" fillId="2" borderId="8" xfId="3" applyFill="1" applyBorder="1" applyAlignment="1">
      <alignment horizontal="right" vertical="top" wrapText="1"/>
    </xf>
    <xf numFmtId="0" fontId="15" fillId="2" borderId="10" xfId="3" applyFill="1" applyBorder="1" applyAlignment="1">
      <alignment vertical="top" wrapText="1"/>
    </xf>
    <xf numFmtId="0" fontId="15" fillId="2" borderId="10" xfId="0" applyFont="1" applyFill="1" applyBorder="1" applyAlignment="1">
      <alignment horizontal="right"/>
    </xf>
    <xf numFmtId="0" fontId="15" fillId="2" borderId="6" xfId="3" applyFill="1" applyBorder="1" applyAlignment="1">
      <alignment horizontal="right" vertical="center" wrapText="1"/>
    </xf>
    <xf numFmtId="0" fontId="15" fillId="2" borderId="8" xfId="3" applyFill="1" applyBorder="1" applyAlignment="1">
      <alignment horizontal="right" vertical="center" wrapText="1"/>
    </xf>
    <xf numFmtId="0" fontId="15" fillId="2" borderId="10" xfId="3" applyFill="1" applyBorder="1" applyAlignment="1">
      <alignment horizontal="right" vertical="center" wrapText="1"/>
    </xf>
    <xf numFmtId="0" fontId="15" fillId="2" borderId="7" xfId="3" applyFill="1" applyBorder="1" applyAlignment="1">
      <alignment vertical="center" wrapText="1"/>
    </xf>
    <xf numFmtId="0" fontId="11" fillId="2" borderId="2" xfId="4" applyFill="1" applyAlignment="1">
      <alignment horizontal="left" vertical="center"/>
    </xf>
    <xf numFmtId="0" fontId="11" fillId="2" borderId="2" xfId="4" quotePrefix="1" applyFill="1" applyAlignment="1">
      <alignment horizontal="left" vertical="center"/>
    </xf>
    <xf numFmtId="167" fontId="11" fillId="2" borderId="2" xfId="0" quotePrefix="1" applyNumberFormat="1" applyFont="1" applyFill="1" applyBorder="1" applyAlignment="1">
      <alignment horizontal="left"/>
    </xf>
    <xf numFmtId="0" fontId="15" fillId="2" borderId="11" xfId="3" applyFill="1" applyBorder="1" applyAlignment="1"/>
    <xf numFmtId="0" fontId="15" fillId="2" borderId="2" xfId="3" applyFill="1" applyBorder="1" applyAlignment="1"/>
    <xf numFmtId="0" fontId="15" fillId="2" borderId="12" xfId="3" applyFill="1" applyBorder="1" applyAlignment="1"/>
    <xf numFmtId="0" fontId="15" fillId="2" borderId="13" xfId="3" applyFill="1" applyBorder="1" applyAlignment="1">
      <alignment horizontal="left" vertical="center"/>
    </xf>
    <xf numFmtId="0" fontId="15" fillId="2" borderId="11" xfId="3" applyFill="1" applyBorder="1" applyAlignment="1">
      <alignment horizontal="right" vertical="center" wrapText="1"/>
    </xf>
    <xf numFmtId="0" fontId="15" fillId="2" borderId="2" xfId="3" applyFill="1" applyBorder="1" applyAlignment="1">
      <alignment horizontal="right" vertical="center" wrapText="1"/>
    </xf>
    <xf numFmtId="0" fontId="15" fillId="2" borderId="12" xfId="3" applyFill="1" applyBorder="1" applyAlignment="1">
      <alignment horizontal="left" vertical="center" wrapText="1"/>
    </xf>
    <xf numFmtId="0" fontId="15" fillId="2" borderId="12" xfId="3" applyFill="1" applyBorder="1" applyAlignment="1">
      <alignment horizontal="left"/>
    </xf>
    <xf numFmtId="0" fontId="15" fillId="2" borderId="3" xfId="3" applyFill="1" applyBorder="1">
      <alignment horizontal="right" vertical="center"/>
    </xf>
    <xf numFmtId="0" fontId="15" fillId="2" borderId="10" xfId="3" applyFill="1" applyBorder="1">
      <alignment horizontal="right" vertical="center"/>
    </xf>
    <xf numFmtId="0" fontId="15" fillId="2" borderId="4" xfId="0" applyFont="1" applyFill="1" applyBorder="1" applyAlignment="1">
      <alignment horizontal="right"/>
    </xf>
    <xf numFmtId="0" fontId="15" fillId="2" borderId="8" xfId="0" applyFont="1" applyFill="1" applyBorder="1" applyAlignment="1">
      <alignment horizontal="right"/>
    </xf>
    <xf numFmtId="0" fontId="15" fillId="2" borderId="8" xfId="3" applyFill="1" applyBorder="1" applyAlignment="1">
      <alignment horizontal="center" vertical="center"/>
    </xf>
    <xf numFmtId="0" fontId="15" fillId="2" borderId="0" xfId="3" applyFill="1" applyBorder="1" applyAlignment="1">
      <alignment horizontal="center" vertical="center"/>
    </xf>
    <xf numFmtId="0" fontId="15" fillId="2" borderId="2" xfId="3" applyFill="1" applyBorder="1" applyAlignment="1">
      <alignment horizontal="center" vertical="center"/>
    </xf>
    <xf numFmtId="0" fontId="15" fillId="2" borderId="8" xfId="3" applyFill="1" applyBorder="1" applyAlignment="1">
      <alignment horizontal="center" vertical="center" wrapText="1"/>
    </xf>
    <xf numFmtId="0" fontId="15" fillId="2" borderId="0" xfId="3" applyFill="1" applyBorder="1" applyAlignment="1">
      <alignment horizontal="center" vertical="center" wrapText="1"/>
    </xf>
    <xf numFmtId="0" fontId="19" fillId="2" borderId="0" xfId="0" quotePrefix="1" applyFont="1" applyFill="1" applyAlignment="1">
      <alignment horizontal="left"/>
    </xf>
    <xf numFmtId="0" fontId="13" fillId="2" borderId="0" xfId="7" quotePrefix="1" applyFill="1" applyAlignment="1">
      <alignment horizontal="left"/>
    </xf>
    <xf numFmtId="0" fontId="26" fillId="2" borderId="0" xfId="0" applyFont="1" applyFill="1"/>
    <xf numFmtId="0" fontId="11" fillId="2" borderId="16" xfId="4" quotePrefix="1" applyFill="1" applyBorder="1" applyAlignment="1">
      <alignment horizontal="left" vertical="center"/>
    </xf>
    <xf numFmtId="0" fontId="15" fillId="2" borderId="0" xfId="3" applyFill="1" applyBorder="1">
      <alignment horizontal="right" vertical="center"/>
    </xf>
    <xf numFmtId="0" fontId="15" fillId="2" borderId="2" xfId="3" applyFill="1" applyBorder="1">
      <alignment horizontal="right" vertical="center"/>
    </xf>
    <xf numFmtId="0" fontId="15" fillId="2" borderId="4" xfId="3" applyFill="1" applyBorder="1" applyAlignment="1">
      <alignment horizontal="center" vertical="center"/>
    </xf>
    <xf numFmtId="0" fontId="15" fillId="2" borderId="15" xfId="3" applyFill="1" applyBorder="1">
      <alignment horizontal="right" vertical="center"/>
    </xf>
    <xf numFmtId="0" fontId="15" fillId="2" borderId="17" xfId="3" applyFill="1" applyBorder="1">
      <alignment horizontal="right" vertical="center"/>
    </xf>
    <xf numFmtId="0" fontId="15" fillId="2" borderId="18" xfId="3" applyFill="1" applyBorder="1">
      <alignment horizontal="right" vertical="center"/>
    </xf>
    <xf numFmtId="0" fontId="15" fillId="2" borderId="17" xfId="3" applyFill="1" applyBorder="1" applyAlignment="1">
      <alignment horizontal="center" vertical="center"/>
    </xf>
    <xf numFmtId="0" fontId="15" fillId="2" borderId="19" xfId="3" applyFill="1" applyBorder="1">
      <alignment horizontal="right" vertical="center"/>
    </xf>
    <xf numFmtId="0" fontId="11" fillId="3" borderId="16" xfId="4" applyFill="1" applyBorder="1" applyAlignment="1">
      <alignment horizontal="left" vertical="center"/>
    </xf>
    <xf numFmtId="166" fontId="11" fillId="3" borderId="0" xfId="4" applyNumberFormat="1" applyFill="1" applyBorder="1">
      <alignment vertical="center"/>
    </xf>
    <xf numFmtId="0" fontId="11" fillId="3" borderId="16" xfId="4" quotePrefix="1" applyFill="1" applyBorder="1" applyAlignment="1">
      <alignment horizontal="left" vertical="center"/>
    </xf>
    <xf numFmtId="0" fontId="11" fillId="3" borderId="0" xfId="4" quotePrefix="1" applyFill="1" applyBorder="1" applyAlignment="1">
      <alignment horizontal="left" vertical="center"/>
    </xf>
    <xf numFmtId="0" fontId="19" fillId="2" borderId="0" xfId="7" applyFont="1" applyFill="1" applyAlignment="1">
      <alignment wrapText="1"/>
    </xf>
    <xf numFmtId="166" fontId="11" fillId="3" borderId="0" xfId="0" applyNumberFormat="1" applyFont="1" applyFill="1"/>
    <xf numFmtId="0" fontId="11" fillId="3" borderId="15" xfId="0" applyFont="1" applyFill="1" applyBorder="1"/>
    <xf numFmtId="0" fontId="11" fillId="3" borderId="16" xfId="0" applyFont="1" applyFill="1" applyBorder="1" applyAlignment="1">
      <alignment horizontal="left"/>
    </xf>
    <xf numFmtId="0" fontId="11" fillId="3" borderId="16" xfId="0" quotePrefix="1" applyFont="1" applyFill="1" applyBorder="1" applyAlignment="1">
      <alignment horizontal="left"/>
    </xf>
    <xf numFmtId="0" fontId="11" fillId="3" borderId="0" xfId="0" quotePrefix="1" applyFont="1" applyFill="1" applyAlignment="1">
      <alignment horizontal="left"/>
    </xf>
    <xf numFmtId="0" fontId="11" fillId="3" borderId="16" xfId="4" applyFill="1" applyBorder="1">
      <alignment vertical="center"/>
    </xf>
    <xf numFmtId="0" fontId="11" fillId="3" borderId="0" xfId="4" applyFill="1" applyBorder="1">
      <alignment vertical="center"/>
    </xf>
    <xf numFmtId="1" fontId="11" fillId="3" borderId="16" xfId="4" applyNumberFormat="1" applyFill="1" applyBorder="1">
      <alignment vertical="center"/>
    </xf>
    <xf numFmtId="1" fontId="11" fillId="3" borderId="0" xfId="4" applyNumberFormat="1" applyFill="1" applyBorder="1">
      <alignment vertical="center"/>
    </xf>
    <xf numFmtId="1" fontId="11" fillId="3" borderId="19" xfId="4" applyNumberFormat="1" applyFill="1" applyBorder="1">
      <alignment vertical="center"/>
    </xf>
    <xf numFmtId="1" fontId="11" fillId="3" borderId="15" xfId="4" applyNumberFormat="1" applyFill="1" applyBorder="1">
      <alignment vertical="center"/>
    </xf>
    <xf numFmtId="0" fontId="11" fillId="3" borderId="19" xfId="0" applyFont="1" applyFill="1" applyBorder="1"/>
    <xf numFmtId="1" fontId="11" fillId="3" borderId="19" xfId="0" applyNumberFormat="1" applyFont="1" applyFill="1" applyBorder="1"/>
    <xf numFmtId="1" fontId="11" fillId="3" borderId="15" xfId="0" applyNumberFormat="1" applyFont="1" applyFill="1" applyBorder="1"/>
    <xf numFmtId="0" fontId="11" fillId="3" borderId="19" xfId="4" applyFill="1" applyBorder="1">
      <alignment vertical="center"/>
    </xf>
    <xf numFmtId="0" fontId="11" fillId="3" borderId="15" xfId="4" applyFill="1" applyBorder="1">
      <alignment vertical="center"/>
    </xf>
    <xf numFmtId="3" fontId="11" fillId="3" borderId="16" xfId="4" applyNumberFormat="1" applyFill="1" applyBorder="1">
      <alignment vertical="center"/>
    </xf>
    <xf numFmtId="3" fontId="11" fillId="3" borderId="0" xfId="4" applyNumberFormat="1" applyFill="1" applyBorder="1">
      <alignment vertical="center"/>
    </xf>
    <xf numFmtId="3" fontId="11" fillId="3" borderId="19" xfId="4" applyNumberFormat="1" applyFill="1" applyBorder="1">
      <alignment vertical="center"/>
    </xf>
    <xf numFmtId="3" fontId="11" fillId="3" borderId="16" xfId="4" applyNumberFormat="1" applyFill="1" applyBorder="1" applyAlignment="1">
      <alignment horizontal="right" vertical="center"/>
    </xf>
    <xf numFmtId="3" fontId="11" fillId="3" borderId="15" xfId="4" applyNumberFormat="1" applyFill="1" applyBorder="1">
      <alignment vertical="center"/>
    </xf>
    <xf numFmtId="167" fontId="13" fillId="2" borderId="0" xfId="0" quotePrefix="1" applyNumberFormat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15" fillId="2" borderId="6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11" xfId="3" applyFill="1" applyBorder="1" applyAlignment="1">
      <alignment horizontal="center" vertical="center"/>
    </xf>
    <xf numFmtId="3" fontId="11" fillId="3" borderId="0" xfId="4" applyNumberFormat="1" applyFill="1" applyBorder="1" applyAlignment="1">
      <alignment horizontal="right" vertical="center"/>
    </xf>
    <xf numFmtId="0" fontId="0" fillId="2" borderId="22" xfId="0" applyFill="1" applyBorder="1"/>
    <xf numFmtId="0" fontId="15" fillId="2" borderId="6" xfId="3" quotePrefix="1" applyFill="1" applyBorder="1" applyAlignment="1">
      <alignment horizontal="center" vertical="center"/>
    </xf>
    <xf numFmtId="0" fontId="15" fillId="2" borderId="0" xfId="3" quotePrefix="1" applyFill="1" applyBorder="1" applyAlignment="1">
      <alignment horizontal="center" vertical="center"/>
    </xf>
    <xf numFmtId="0" fontId="15" fillId="2" borderId="0" xfId="3" applyFill="1" applyBorder="1" applyAlignment="1">
      <alignment horizontal="left"/>
    </xf>
    <xf numFmtId="3" fontId="11" fillId="2" borderId="2" xfId="4" applyNumberFormat="1" applyFill="1">
      <alignment vertical="center"/>
    </xf>
    <xf numFmtId="3" fontId="11" fillId="2" borderId="2" xfId="4" applyNumberFormat="1" applyFill="1" applyAlignment="1">
      <alignment horizontal="right" vertical="center"/>
    </xf>
    <xf numFmtId="3" fontId="11" fillId="2" borderId="0" xfId="4" applyNumberFormat="1" applyFill="1" applyBorder="1">
      <alignment vertical="center"/>
    </xf>
    <xf numFmtId="3" fontId="11" fillId="2" borderId="4" xfId="4" applyNumberFormat="1" applyFill="1" applyBorder="1">
      <alignment vertical="center"/>
    </xf>
    <xf numFmtId="3" fontId="11" fillId="5" borderId="2" xfId="4" applyNumberFormat="1" applyFill="1">
      <alignment vertical="center"/>
    </xf>
    <xf numFmtId="3" fontId="11" fillId="2" borderId="8" xfId="4" applyNumberFormat="1" applyFill="1" applyBorder="1">
      <alignment vertical="center"/>
    </xf>
    <xf numFmtId="0" fontId="11" fillId="0" borderId="16" xfId="0" quotePrefix="1" applyFont="1" applyBorder="1" applyAlignment="1">
      <alignment horizontal="left"/>
    </xf>
    <xf numFmtId="3" fontId="11" fillId="3" borderId="19" xfId="4" applyNumberFormat="1" applyFill="1" applyBorder="1" applyAlignment="1">
      <alignment horizontal="right" vertical="center"/>
    </xf>
    <xf numFmtId="3" fontId="11" fillId="3" borderId="19" xfId="0" applyNumberFormat="1" applyFont="1" applyFill="1" applyBorder="1"/>
    <xf numFmtId="0" fontId="10" fillId="0" borderId="0" xfId="2">
      <alignment horizontal="left"/>
    </xf>
    <xf numFmtId="0" fontId="0" fillId="5" borderId="0" xfId="0" applyFill="1"/>
    <xf numFmtId="0" fontId="14" fillId="5" borderId="14" xfId="0" applyFont="1" applyFill="1" applyBorder="1"/>
    <xf numFmtId="0" fontId="27" fillId="5" borderId="0" xfId="8" applyFont="1" applyFill="1" applyAlignment="1" applyProtection="1"/>
    <xf numFmtId="0" fontId="14" fillId="5" borderId="0" xfId="0" applyFont="1" applyFill="1"/>
    <xf numFmtId="0" fontId="11" fillId="5" borderId="0" xfId="0" applyFont="1" applyFill="1"/>
    <xf numFmtId="0" fontId="23" fillId="5" borderId="0" xfId="0" applyFont="1" applyFill="1"/>
    <xf numFmtId="0" fontId="9" fillId="0" borderId="0" xfId="1"/>
    <xf numFmtId="0" fontId="28" fillId="2" borderId="0" xfId="0" applyFont="1" applyFill="1"/>
    <xf numFmtId="3" fontId="11" fillId="0" borderId="2" xfId="4" applyNumberFormat="1">
      <alignment vertical="center"/>
    </xf>
    <xf numFmtId="0" fontId="69" fillId="3" borderId="16" xfId="0" quotePrefix="1" applyFont="1" applyFill="1" applyBorder="1" applyAlignment="1">
      <alignment horizontal="left"/>
    </xf>
    <xf numFmtId="0" fontId="15" fillId="5" borderId="3" xfId="3" applyFill="1" applyBorder="1">
      <alignment horizontal="right" vertical="center"/>
    </xf>
    <xf numFmtId="1" fontId="11" fillId="3" borderId="15" xfId="0" applyNumberFormat="1" applyFont="1" applyFill="1" applyBorder="1" applyAlignment="1">
      <alignment horizontal="right"/>
    </xf>
    <xf numFmtId="1" fontId="11" fillId="3" borderId="19" xfId="0" applyNumberFormat="1" applyFont="1" applyFill="1" applyBorder="1" applyAlignment="1">
      <alignment horizontal="right"/>
    </xf>
    <xf numFmtId="3" fontId="11" fillId="0" borderId="2" xfId="4" applyNumberFormat="1" applyAlignment="1">
      <alignment horizontal="right" vertical="center"/>
    </xf>
    <xf numFmtId="0" fontId="11" fillId="0" borderId="0" xfId="0" applyFont="1"/>
    <xf numFmtId="0" fontId="70" fillId="2" borderId="0" xfId="0" applyFont="1" applyFill="1"/>
    <xf numFmtId="3" fontId="11" fillId="0" borderId="16" xfId="4" applyNumberFormat="1" applyBorder="1">
      <alignment vertical="center"/>
    </xf>
    <xf numFmtId="3" fontId="11" fillId="3" borderId="16" xfId="4" quotePrefix="1" applyNumberFormat="1" applyFill="1" applyBorder="1" applyAlignment="1">
      <alignment horizontal="left" vertical="center"/>
    </xf>
    <xf numFmtId="3" fontId="11" fillId="2" borderId="0" xfId="0" quotePrefix="1" applyNumberFormat="1" applyFont="1" applyFill="1" applyAlignment="1">
      <alignment horizontal="left"/>
    </xf>
    <xf numFmtId="3" fontId="11" fillId="2" borderId="0" xfId="0" applyNumberFormat="1" applyFont="1" applyFill="1"/>
    <xf numFmtId="3" fontId="13" fillId="2" borderId="0" xfId="0" quotePrefix="1" applyNumberFormat="1" applyFont="1" applyFill="1" applyAlignment="1">
      <alignment horizontal="left"/>
    </xf>
    <xf numFmtId="3" fontId="13" fillId="2" borderId="0" xfId="7" applyNumberFormat="1" applyFill="1" applyAlignment="1">
      <alignment wrapText="1"/>
    </xf>
    <xf numFmtId="3" fontId="11" fillId="5" borderId="16" xfId="4" applyNumberFormat="1" applyFill="1" applyBorder="1">
      <alignment vertical="center"/>
    </xf>
    <xf numFmtId="3" fontId="11" fillId="4" borderId="16" xfId="4" applyNumberFormat="1" applyFill="1" applyBorder="1">
      <alignment vertical="center"/>
    </xf>
    <xf numFmtId="3" fontId="11" fillId="4" borderId="0" xfId="4" applyNumberFormat="1" applyFill="1" applyBorder="1">
      <alignment vertical="center"/>
    </xf>
    <xf numFmtId="3" fontId="11" fillId="5" borderId="19" xfId="4" applyNumberFormat="1" applyFill="1" applyBorder="1">
      <alignment vertical="center"/>
    </xf>
    <xf numFmtId="3" fontId="11" fillId="4" borderId="19" xfId="4" applyNumberFormat="1" applyFill="1" applyBorder="1">
      <alignment vertical="center"/>
    </xf>
    <xf numFmtId="3" fontId="11" fillId="3" borderId="15" xfId="0" applyNumberFormat="1" applyFont="1" applyFill="1" applyBorder="1"/>
    <xf numFmtId="3" fontId="11" fillId="3" borderId="19" xfId="0" applyNumberFormat="1" applyFont="1" applyFill="1" applyBorder="1" applyAlignment="1">
      <alignment horizontal="right"/>
    </xf>
    <xf numFmtId="168" fontId="11" fillId="3" borderId="16" xfId="181" applyNumberFormat="1" applyFont="1" applyFill="1" applyBorder="1" applyAlignment="1">
      <alignment vertical="center"/>
    </xf>
    <xf numFmtId="168" fontId="11" fillId="3" borderId="16" xfId="181" applyNumberFormat="1" applyFont="1" applyFill="1" applyBorder="1" applyAlignment="1">
      <alignment horizontal="right" vertical="center"/>
    </xf>
    <xf numFmtId="168" fontId="11" fillId="3" borderId="20" xfId="181" quotePrefix="1" applyNumberFormat="1" applyFont="1" applyFill="1" applyBorder="1" applyAlignment="1">
      <alignment horizontal="right"/>
    </xf>
    <xf numFmtId="168" fontId="11" fillId="3" borderId="15" xfId="181" quotePrefix="1" applyNumberFormat="1" applyFont="1" applyFill="1" applyBorder="1" applyAlignment="1">
      <alignment horizontal="right"/>
    </xf>
    <xf numFmtId="168" fontId="11" fillId="3" borderId="15" xfId="181" applyNumberFormat="1" applyFont="1" applyFill="1" applyBorder="1"/>
    <xf numFmtId="168" fontId="11" fillId="3" borderId="15" xfId="181" applyNumberFormat="1" applyFont="1" applyFill="1" applyBorder="1" applyAlignment="1">
      <alignment horizontal="right"/>
    </xf>
    <xf numFmtId="168" fontId="11" fillId="3" borderId="16" xfId="181" quotePrefix="1" applyNumberFormat="1" applyFont="1" applyFill="1" applyBorder="1" applyAlignment="1">
      <alignment horizontal="right" vertical="center"/>
    </xf>
    <xf numFmtId="168" fontId="11" fillId="3" borderId="16" xfId="181" applyNumberFormat="1" applyFont="1" applyFill="1" applyBorder="1"/>
    <xf numFmtId="168" fontId="11" fillId="3" borderId="0" xfId="181" applyNumberFormat="1" applyFont="1" applyFill="1" applyBorder="1"/>
    <xf numFmtId="168" fontId="11" fillId="3" borderId="16" xfId="181" applyNumberFormat="1" applyFont="1" applyFill="1" applyBorder="1" applyAlignment="1">
      <alignment horizontal="right"/>
    </xf>
    <xf numFmtId="168" fontId="11" fillId="5" borderId="16" xfId="181" applyNumberFormat="1" applyFont="1" applyFill="1" applyBorder="1"/>
    <xf numFmtId="168" fontId="11" fillId="2" borderId="0" xfId="0" applyNumberFormat="1" applyFont="1" applyFill="1"/>
    <xf numFmtId="1" fontId="0" fillId="2" borderId="0" xfId="0" applyNumberFormat="1" applyFill="1"/>
    <xf numFmtId="3" fontId="11" fillId="3" borderId="16" xfId="4" quotePrefix="1" applyNumberFormat="1" applyFill="1" applyBorder="1" applyAlignment="1">
      <alignment horizontal="right" vertical="center"/>
    </xf>
    <xf numFmtId="3" fontId="11" fillId="3" borderId="0" xfId="4" quotePrefix="1" applyNumberFormat="1" applyFill="1" applyBorder="1" applyAlignment="1">
      <alignment horizontal="right" vertical="center"/>
    </xf>
    <xf numFmtId="3" fontId="11" fillId="4" borderId="19" xfId="0" applyNumberFormat="1" applyFont="1" applyFill="1" applyBorder="1"/>
    <xf numFmtId="3" fontId="11" fillId="4" borderId="15" xfId="0" applyNumberFormat="1" applyFont="1" applyFill="1" applyBorder="1"/>
    <xf numFmtId="3" fontId="11" fillId="4" borderId="16" xfId="4" applyNumberFormat="1" applyFill="1" applyBorder="1" applyAlignment="1">
      <alignment horizontal="right" vertical="center"/>
    </xf>
    <xf numFmtId="3" fontId="11" fillId="4" borderId="15" xfId="0" applyNumberFormat="1" applyFont="1" applyFill="1" applyBorder="1" applyAlignment="1">
      <alignment horizontal="right"/>
    </xf>
    <xf numFmtId="3" fontId="11" fillId="3" borderId="19" xfId="0" quotePrefix="1" applyNumberFormat="1" applyFont="1" applyFill="1" applyBorder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21" xfId="0" applyNumberFormat="1" applyFont="1" applyFill="1" applyBorder="1"/>
    <xf numFmtId="3" fontId="11" fillId="3" borderId="20" xfId="0" quotePrefix="1" applyNumberFormat="1" applyFont="1" applyFill="1" applyBorder="1" applyAlignment="1">
      <alignment horizontal="right"/>
    </xf>
    <xf numFmtId="3" fontId="11" fillId="3" borderId="15" xfId="0" quotePrefix="1" applyNumberFormat="1" applyFont="1" applyFill="1" applyBorder="1" applyAlignment="1">
      <alignment horizontal="right"/>
    </xf>
    <xf numFmtId="3" fontId="11" fillId="3" borderId="16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1" fontId="11" fillId="3" borderId="16" xfId="4" applyNumberFormat="1" applyFill="1" applyBorder="1" applyAlignment="1">
      <alignment horizontal="left" vertical="center"/>
    </xf>
    <xf numFmtId="1" fontId="11" fillId="3" borderId="16" xfId="4" quotePrefix="1" applyNumberFormat="1" applyFill="1" applyBorder="1" applyAlignment="1">
      <alignment horizontal="left" vertical="center"/>
    </xf>
    <xf numFmtId="3" fontId="11" fillId="0" borderId="15" xfId="0" applyNumberFormat="1" applyFont="1" applyBorder="1" applyAlignment="1">
      <alignment horizontal="right"/>
    </xf>
    <xf numFmtId="3" fontId="11" fillId="0" borderId="16" xfId="4" applyNumberFormat="1" applyBorder="1" applyAlignment="1">
      <alignment horizontal="right" vertical="center"/>
    </xf>
    <xf numFmtId="3" fontId="11" fillId="5" borderId="19" xfId="0" applyNumberFormat="1" applyFont="1" applyFill="1" applyBorder="1"/>
    <xf numFmtId="168" fontId="11" fillId="0" borderId="16" xfId="181" applyNumberFormat="1" applyFont="1" applyFill="1" applyBorder="1"/>
    <xf numFmtId="3" fontId="11" fillId="0" borderId="16" xfId="0" applyNumberFormat="1" applyFont="1" applyBorder="1" applyAlignment="1">
      <alignment horizontal="right"/>
    </xf>
    <xf numFmtId="0" fontId="14" fillId="2" borderId="0" xfId="0" applyFont="1" applyFill="1" applyAlignment="1">
      <alignment vertical="center" wrapText="1"/>
    </xf>
    <xf numFmtId="1" fontId="11" fillId="3" borderId="0" xfId="0" applyNumberFormat="1" applyFont="1" applyFill="1" applyAlignment="1">
      <alignment horizontal="right"/>
    </xf>
    <xf numFmtId="1" fontId="11" fillId="5" borderId="2" xfId="4" applyNumberFormat="1" applyFill="1">
      <alignment vertical="center"/>
    </xf>
    <xf numFmtId="1" fontId="11" fillId="5" borderId="8" xfId="4" applyNumberFormat="1" applyFill="1" applyBorder="1">
      <alignment vertical="center"/>
    </xf>
    <xf numFmtId="3" fontId="74" fillId="5" borderId="2" xfId="4" applyNumberFormat="1" applyFont="1" applyFill="1">
      <alignment vertical="center"/>
    </xf>
    <xf numFmtId="1" fontId="11" fillId="3" borderId="0" xfId="0" applyNumberFormat="1" applyFont="1" applyFill="1"/>
    <xf numFmtId="3" fontId="11" fillId="3" borderId="19" xfId="9" applyNumberFormat="1" applyFill="1" applyBorder="1"/>
    <xf numFmtId="3" fontId="11" fillId="3" borderId="15" xfId="9" applyNumberFormat="1" applyFill="1" applyBorder="1"/>
    <xf numFmtId="3" fontId="11" fillId="3" borderId="19" xfId="9" applyNumberFormat="1" applyFill="1" applyBorder="1" applyAlignment="1">
      <alignment horizontal="right"/>
    </xf>
    <xf numFmtId="3" fontId="11" fillId="4" borderId="15" xfId="9" applyNumberFormat="1" applyFill="1" applyBorder="1" applyAlignment="1">
      <alignment horizontal="right"/>
    </xf>
    <xf numFmtId="0" fontId="12" fillId="5" borderId="0" xfId="6" applyFill="1"/>
    <xf numFmtId="0" fontId="13" fillId="5" borderId="0" xfId="7" applyFill="1" applyAlignment="1">
      <alignment wrapText="1"/>
    </xf>
    <xf numFmtId="3" fontId="13" fillId="5" borderId="0" xfId="7" applyNumberFormat="1" applyFill="1" applyAlignment="1">
      <alignment wrapText="1"/>
    </xf>
    <xf numFmtId="0" fontId="11" fillId="4" borderId="16" xfId="4" quotePrefix="1" applyFill="1" applyBorder="1" applyAlignment="1">
      <alignment horizontal="left" vertical="center"/>
    </xf>
    <xf numFmtId="169" fontId="11" fillId="3" borderId="16" xfId="181" applyNumberFormat="1" applyFont="1" applyFill="1" applyBorder="1" applyAlignment="1">
      <alignment horizontal="right"/>
    </xf>
    <xf numFmtId="0" fontId="11" fillId="3" borderId="16" xfId="4" quotePrefix="1" applyFill="1" applyBorder="1" applyAlignment="1">
      <alignment horizontal="right" vertical="center"/>
    </xf>
    <xf numFmtId="1" fontId="11" fillId="4" borderId="19" xfId="0" applyNumberFormat="1" applyFont="1" applyFill="1" applyBorder="1" applyAlignment="1">
      <alignment horizontal="right"/>
    </xf>
    <xf numFmtId="3" fontId="11" fillId="4" borderId="0" xfId="4" applyNumberFormat="1" applyFill="1" applyBorder="1" applyAlignment="1">
      <alignment horizontal="right" vertical="center"/>
    </xf>
    <xf numFmtId="3" fontId="11" fillId="4" borderId="16" xfId="4" quotePrefix="1" applyNumberFormat="1" applyFill="1" applyBorder="1" applyAlignment="1">
      <alignment horizontal="right" vertical="center"/>
    </xf>
    <xf numFmtId="3" fontId="11" fillId="4" borderId="19" xfId="0" quotePrefix="1" applyNumberFormat="1" applyFont="1" applyFill="1" applyBorder="1" applyAlignment="1">
      <alignment horizontal="right"/>
    </xf>
    <xf numFmtId="0" fontId="11" fillId="5" borderId="0" xfId="0" applyFont="1" applyFill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165" fontId="13" fillId="5" borderId="0" xfId="0" applyNumberFormat="1" applyFont="1" applyFill="1"/>
    <xf numFmtId="0" fontId="13" fillId="5" borderId="0" xfId="0" applyFont="1" applyFill="1"/>
    <xf numFmtId="0" fontId="75" fillId="2" borderId="0" xfId="7" applyFont="1" applyFill="1"/>
    <xf numFmtId="0" fontId="77" fillId="2" borderId="0" xfId="7" applyFont="1" applyFill="1"/>
    <xf numFmtId="0" fontId="78" fillId="2" borderId="0" xfId="7" applyFont="1" applyFill="1"/>
    <xf numFmtId="0" fontId="11" fillId="0" borderId="16" xfId="4" quotePrefix="1" applyBorder="1" applyAlignment="1">
      <alignment horizontal="left" vertical="center"/>
    </xf>
    <xf numFmtId="3" fontId="73" fillId="0" borderId="2" xfId="4" applyNumberFormat="1" applyFont="1" applyAlignment="1">
      <alignment horizontal="right" vertical="center"/>
    </xf>
    <xf numFmtId="3" fontId="11" fillId="0" borderId="0" xfId="4" applyNumberFormat="1" applyBorder="1" applyAlignment="1">
      <alignment horizontal="right" vertical="center"/>
    </xf>
    <xf numFmtId="0" fontId="76" fillId="2" borderId="0" xfId="7" applyFont="1" applyFill="1"/>
    <xf numFmtId="3" fontId="11" fillId="0" borderId="19" xfId="4" applyNumberFormat="1" applyBorder="1" applyAlignment="1">
      <alignment horizontal="right" vertical="center"/>
    </xf>
    <xf numFmtId="0" fontId="25" fillId="0" borderId="0" xfId="0" applyFont="1"/>
    <xf numFmtId="0" fontId="11" fillId="4" borderId="0" xfId="4" quotePrefix="1" applyFill="1" applyBorder="1" applyAlignment="1">
      <alignment horizontal="left" vertical="center"/>
    </xf>
    <xf numFmtId="164" fontId="11" fillId="3" borderId="0" xfId="181" applyFont="1" applyFill="1" applyBorder="1" applyAlignment="1">
      <alignment vertical="center"/>
    </xf>
    <xf numFmtId="169" fontId="11" fillId="3" borderId="0" xfId="181" applyNumberFormat="1" applyFont="1" applyFill="1" applyBorder="1" applyAlignment="1">
      <alignment horizontal="right"/>
    </xf>
    <xf numFmtId="3" fontId="11" fillId="0" borderId="15" xfId="9" applyNumberFormat="1" applyBorder="1" applyAlignment="1">
      <alignment horizontal="right"/>
    </xf>
    <xf numFmtId="0" fontId="11" fillId="0" borderId="0" xfId="4" quotePrefix="1" applyBorder="1" applyAlignment="1">
      <alignment horizontal="left" vertical="center"/>
    </xf>
    <xf numFmtId="3" fontId="82" fillId="0" borderId="0" xfId="0" applyNumberFormat="1" applyFont="1"/>
    <xf numFmtId="0" fontId="0" fillId="5" borderId="0" xfId="0" applyFill="1" applyAlignment="1">
      <alignment horizontal="center"/>
    </xf>
    <xf numFmtId="3" fontId="19" fillId="2" borderId="0" xfId="7" applyNumberFormat="1" applyFont="1" applyFill="1" applyAlignment="1">
      <alignment wrapText="1"/>
    </xf>
    <xf numFmtId="0" fontId="15" fillId="2" borderId="6" xfId="3" applyFill="1" applyBorder="1" applyAlignment="1">
      <alignment horizontal="center" vertical="center"/>
    </xf>
    <xf numFmtId="0" fontId="15" fillId="2" borderId="7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12" xfId="3" applyFill="1" applyBorder="1" applyAlignment="1">
      <alignment horizontal="left"/>
    </xf>
    <xf numFmtId="0" fontId="15" fillId="2" borderId="11" xfId="3" applyFill="1" applyBorder="1" applyAlignment="1">
      <alignment horizontal="center" vertical="center"/>
    </xf>
    <xf numFmtId="0" fontId="15" fillId="2" borderId="5" xfId="3" applyFill="1" applyBorder="1" applyAlignment="1">
      <alignment horizontal="center" vertical="center"/>
    </xf>
    <xf numFmtId="0" fontId="19" fillId="2" borderId="0" xfId="7" applyFont="1" applyFill="1" applyAlignment="1">
      <alignment wrapText="1"/>
    </xf>
    <xf numFmtId="0" fontId="15" fillId="0" borderId="5" xfId="3" applyBorder="1" applyAlignment="1">
      <alignment horizontal="center" vertical="center"/>
    </xf>
    <xf numFmtId="0" fontId="15" fillId="2" borderId="5" xfId="3" applyFill="1" applyBorder="1" applyAlignment="1">
      <alignment horizontal="center" vertical="top"/>
    </xf>
    <xf numFmtId="0" fontId="19" fillId="2" borderId="0" xfId="0" applyFont="1" applyFill="1" applyAlignment="1">
      <alignment horizontal="left" wrapText="1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6" xfId="3" applyFill="1" applyBorder="1" applyAlignment="1">
      <alignment horizontal="center" vertical="top"/>
    </xf>
    <xf numFmtId="0" fontId="15" fillId="2" borderId="11" xfId="3" applyFill="1" applyBorder="1" applyAlignment="1">
      <alignment horizontal="center" vertical="top"/>
    </xf>
    <xf numFmtId="0" fontId="19" fillId="0" borderId="0" xfId="0" applyFont="1" applyAlignment="1">
      <alignment wrapText="1"/>
    </xf>
    <xf numFmtId="0" fontId="13" fillId="2" borderId="0" xfId="7" applyFill="1" applyAlignment="1">
      <alignment wrapText="1"/>
    </xf>
    <xf numFmtId="0" fontId="15" fillId="2" borderId="2" xfId="3" applyFill="1" applyBorder="1" applyAlignment="1">
      <alignment horizontal="left"/>
    </xf>
    <xf numFmtId="0" fontId="13" fillId="2" borderId="0" xfId="7" applyFill="1"/>
    <xf numFmtId="0" fontId="13" fillId="2" borderId="0" xfId="0" applyFont="1" applyFill="1" applyBorder="1"/>
    <xf numFmtId="0" fontId="24" fillId="2" borderId="0" xfId="8" applyFill="1" applyAlignment="1" applyProtection="1"/>
    <xf numFmtId="0" fontId="24" fillId="2" borderId="0" xfId="8" applyFill="1" applyAlignment="1" applyProtection="1"/>
    <xf numFmtId="0" fontId="13" fillId="0" borderId="0" xfId="0" applyFont="1"/>
    <xf numFmtId="0" fontId="11" fillId="2" borderId="0" xfId="0" applyFont="1" applyFill="1"/>
    <xf numFmtId="0" fontId="11" fillId="5" borderId="0" xfId="0" applyFont="1" applyFill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0" fontId="24" fillId="2" borderId="0" xfId="8" applyFill="1" applyAlignment="1" applyProtection="1"/>
    <xf numFmtId="0" fontId="24" fillId="0" borderId="0" xfId="8" applyAlignment="1" applyProtection="1"/>
    <xf numFmtId="0" fontId="0" fillId="0" borderId="0" xfId="0"/>
    <xf numFmtId="0" fontId="13" fillId="2" borderId="0" xfId="0" applyFont="1" applyFill="1"/>
    <xf numFmtId="0" fontId="24" fillId="2" borderId="0" xfId="8" applyFill="1" applyAlignment="1" applyProtection="1"/>
    <xf numFmtId="0" fontId="24" fillId="2" borderId="0" xfId="8" applyFill="1" applyAlignment="1" applyProtection="1"/>
    <xf numFmtId="0" fontId="13" fillId="2" borderId="0" xfId="0" applyFont="1" applyFill="1"/>
    <xf numFmtId="0" fontId="24" fillId="2" borderId="0" xfId="8" applyFill="1" applyAlignment="1" applyProtection="1"/>
    <xf numFmtId="0" fontId="24" fillId="2" borderId="0" xfId="8" applyFill="1" applyAlignment="1" applyProtection="1"/>
    <xf numFmtId="0" fontId="0" fillId="0" borderId="0" xfId="0"/>
    <xf numFmtId="0" fontId="11" fillId="2" borderId="0" xfId="0" applyFont="1" applyFill="1"/>
    <xf numFmtId="0" fontId="13" fillId="2" borderId="0" xfId="0" applyFont="1" applyFill="1"/>
    <xf numFmtId="0" fontId="19" fillId="2" borderId="0" xfId="7" applyFont="1" applyFill="1"/>
    <xf numFmtId="0" fontId="0" fillId="2" borderId="0" xfId="0" applyFill="1"/>
    <xf numFmtId="166" fontId="0" fillId="2" borderId="0" xfId="0" applyNumberFormat="1" applyFill="1"/>
    <xf numFmtId="166" fontId="13" fillId="2" borderId="0" xfId="0" applyNumberFormat="1" applyFont="1" applyFill="1"/>
    <xf numFmtId="0" fontId="17" fillId="2" borderId="0" xfId="0" applyFont="1" applyFill="1"/>
    <xf numFmtId="0" fontId="13" fillId="2" borderId="0" xfId="7" applyFill="1"/>
    <xf numFmtId="0" fontId="13" fillId="2" borderId="0" xfId="0" applyFont="1" applyFill="1" applyAlignment="1">
      <alignment horizontal="left"/>
    </xf>
    <xf numFmtId="0" fontId="19" fillId="2" borderId="0" xfId="0" quotePrefix="1" applyFont="1" applyFill="1" applyAlignment="1">
      <alignment horizontal="left"/>
    </xf>
    <xf numFmtId="0" fontId="19" fillId="2" borderId="0" xfId="7" applyFont="1" applyFill="1" applyAlignment="1">
      <alignment wrapText="1"/>
    </xf>
    <xf numFmtId="0" fontId="13" fillId="2" borderId="0" xfId="7" applyFill="1" applyAlignment="1">
      <alignment wrapText="1"/>
    </xf>
    <xf numFmtId="0" fontId="24" fillId="2" borderId="0" xfId="8" applyFill="1" applyAlignment="1" applyProtection="1"/>
    <xf numFmtId="0" fontId="24" fillId="2" borderId="0" xfId="8" applyFill="1" applyAlignment="1" applyProtection="1"/>
  </cellXfs>
  <cellStyles count="4650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– uthevingsfarge 1 10" xfId="1121" xr:uid="{29ABAC88-EBFA-4728-BF8C-7C67ABEB62A4}"/>
    <cellStyle name="20 % – uthevingsfarge 1 11" xfId="524" xr:uid="{ACE81283-B217-427E-9F56-82AE53C3670D}"/>
    <cellStyle name="20 % – uthevingsfarge 1 12" xfId="1679" xr:uid="{9844FD67-FFBE-4A96-8C4B-126D975C0099}"/>
    <cellStyle name="20 % – uthevingsfarge 1 13" xfId="2494" xr:uid="{76FA0324-F73F-41CD-B3D7-0596F8DE64A1}"/>
    <cellStyle name="20 % - uthevingsfarge 1 2" xfId="107" xr:uid="{00000000-0005-0000-0000-000003000000}"/>
    <cellStyle name="20 % – uthevingsfarge 1 2" xfId="224" xr:uid="{783EFCC2-B38E-4009-B94C-42E85BC98EDE}"/>
    <cellStyle name="20 % - uthevingsfarge 1 2 10" xfId="1501" xr:uid="{86CAD331-3AA3-4696-A5AC-AE8629AC0386}"/>
    <cellStyle name="20 % – uthevingsfarge 1 2 10" xfId="1261" xr:uid="{42CCE9CA-572D-4F15-9246-C520F1B832E6}"/>
    <cellStyle name="20 % - uthevingsfarge 1 2 11" xfId="589" xr:uid="{AE4257C9-CD23-4FD3-983C-623EDF0A3F23}"/>
    <cellStyle name="20 % – uthevingsfarge 1 2 11" xfId="447" xr:uid="{FE075E15-7BAE-48D1-850D-2E8BC3A110AE}"/>
    <cellStyle name="20 % - uthevingsfarge 1 2 12" xfId="1723" xr:uid="{574A7B47-5A7E-4412-8269-48344875E55D}"/>
    <cellStyle name="20 % - uthevingsfarge 1 2 13" xfId="1912" xr:uid="{597ED8A3-55F9-4C51-81CF-81E17A10C071}"/>
    <cellStyle name="20 % - uthevingsfarge 1 2 14" xfId="1705" xr:uid="{300B3D9C-A2C7-44C3-99D8-EA4664C57E97}"/>
    <cellStyle name="20 % - uthevingsfarge 1 2 15" xfId="2030" xr:uid="{7B96FB18-45B3-4569-95CB-B91F41560351}"/>
    <cellStyle name="20 % - uthevingsfarge 1 2 16" xfId="2562" xr:uid="{3EAE4A81-7CC7-4A9F-BCA7-604B9FEF2FDA}"/>
    <cellStyle name="20 % - uthevingsfarge 1 2 17" xfId="2500" xr:uid="{AED457B0-8C52-468B-96C2-B0C30E4D7A0D}"/>
    <cellStyle name="20 % - uthevingsfarge 1 2 18" xfId="2537" xr:uid="{4B7EF7E2-0D11-479A-BABC-52939FAFC35A}"/>
    <cellStyle name="20 % - uthevingsfarge 1 2 19" xfId="2941" xr:uid="{278C304D-FA04-454D-B54F-1D56F89F5A02}"/>
    <cellStyle name="20 % - uthevingsfarge 1 2 2" xfId="154" xr:uid="{00000000-0005-0000-0000-000004000000}"/>
    <cellStyle name="20 % – uthevingsfarge 1 2 2" xfId="550" xr:uid="{E254EB11-1219-4344-8869-140FCF15E4C2}"/>
    <cellStyle name="20 % - uthevingsfarge 1 2 2 10" xfId="617" xr:uid="{467A3EEA-B613-42F6-AD08-B7B595820D35}"/>
    <cellStyle name="20 % - uthevingsfarge 1 2 2 11" xfId="1765" xr:uid="{54940B99-EF93-4E73-9AF8-69C4F9329BA6}"/>
    <cellStyle name="20 % - uthevingsfarge 1 2 2 12" xfId="1906" xr:uid="{C3065B4B-18B1-473B-BD07-F65B54A90225}"/>
    <cellStyle name="20 % - uthevingsfarge 1 2 2 13" xfId="1922" xr:uid="{F5A47D83-8CF8-4AD6-8225-81BCF0C1677B}"/>
    <cellStyle name="20 % - uthevingsfarge 1 2 2 14" xfId="2022" xr:uid="{937A7437-F882-4BE5-958E-093A9F96C237}"/>
    <cellStyle name="20 % - uthevingsfarge 1 2 2 15" xfId="2609" xr:uid="{22441905-D982-4CA5-9C3E-D3E654246F19}"/>
    <cellStyle name="20 % - uthevingsfarge 1 2 2 16" xfId="2795" xr:uid="{759F59D6-9809-4156-9A69-54933C5B2899}"/>
    <cellStyle name="20 % - uthevingsfarge 1 2 2 17" xfId="2896" xr:uid="{E1601DF2-3745-46D4-A903-20E82B7390DB}"/>
    <cellStyle name="20 % - uthevingsfarge 1 2 2 18" xfId="2928" xr:uid="{47727266-8B8D-4973-A518-A828260CD545}"/>
    <cellStyle name="20 % - uthevingsfarge 1 2 2 19" xfId="2942" xr:uid="{DA0778FD-5BB0-44BA-B9E3-C9816D7B914B}"/>
    <cellStyle name="20 % - uthevingsfarge 1 2 2 2" xfId="297" xr:uid="{D69D60D8-0A04-4EAA-9836-EC6A10C51E0B}"/>
    <cellStyle name="20 % – uthevingsfarge 1 2 2 2" xfId="839" xr:uid="{35B39314-87A6-4FE9-9CDB-04F3939B8BF0}"/>
    <cellStyle name="20 % - uthevingsfarge 1 2 2 2 10" xfId="3365" xr:uid="{858A0F6A-3F1E-4FF0-8A1C-23C8FABC38A0}"/>
    <cellStyle name="20 % - uthevingsfarge 1 2 2 2 11" xfId="3550" xr:uid="{11EAC0B4-369E-401D-B278-2193F97A6DCF}"/>
    <cellStyle name="20 % - uthevingsfarge 1 2 2 2 12" xfId="3733" xr:uid="{0BEF36D2-B406-4E2E-98A9-0466ABB6743D}"/>
    <cellStyle name="20 % - uthevingsfarge 1 2 2 2 13" xfId="3913" xr:uid="{5A415A5B-371E-4923-A4C4-D5A525AA61E4}"/>
    <cellStyle name="20 % - uthevingsfarge 1 2 2 2 14" xfId="4086" xr:uid="{BDB1698A-E96B-4751-8145-30DC22792545}"/>
    <cellStyle name="20 % - uthevingsfarge 1 2 2 2 15" xfId="4255" xr:uid="{98248A12-2EB6-471F-8180-9FE120781BE1}"/>
    <cellStyle name="20 % - uthevingsfarge 1 2 2 2 16" xfId="4410" xr:uid="{A8352CA7-3A20-4393-B203-A98063CD4D1A}"/>
    <cellStyle name="20 % - uthevingsfarge 1 2 2 2 17" xfId="4556" xr:uid="{02F21A6D-F32A-47A2-B42F-2B6688E23696}"/>
    <cellStyle name="20 % - uthevingsfarge 1 2 2 2 2" xfId="908" xr:uid="{0B536E23-4196-47C6-B8BC-4C6B6CC7C650}"/>
    <cellStyle name="20 % - uthevingsfarge 1 2 2 2 3" xfId="1875" xr:uid="{044C7FE4-AAA9-46B7-B8A8-5C78D372F03C}"/>
    <cellStyle name="20 % - uthevingsfarge 1 2 2 2 4" xfId="2073" xr:uid="{35D58BA5-D991-40DD-8B29-A976B3C51283}"/>
    <cellStyle name="20 % - uthevingsfarge 1 2 2 2 5" xfId="2228" xr:uid="{6DBCA062-FC43-4064-8A7A-729A21FE1128}"/>
    <cellStyle name="20 % - uthevingsfarge 1 2 2 2 6" xfId="2374" xr:uid="{8A38C405-8DE4-4117-9FCD-FDDC08DE0075}"/>
    <cellStyle name="20 % - uthevingsfarge 1 2 2 2 7" xfId="2744" xr:uid="{D5D18357-61A6-4A6F-BF23-10930EE2BDA0}"/>
    <cellStyle name="20 % - uthevingsfarge 1 2 2 2 8" xfId="2993" xr:uid="{F9C7EFF4-090F-41D0-857C-7F7A7DBE8E95}"/>
    <cellStyle name="20 % - uthevingsfarge 1 2 2 2 9" xfId="3179" xr:uid="{B21713DA-92FE-43FF-BD21-E9F931E709F6}"/>
    <cellStyle name="20 % - uthevingsfarge 1 2 2 20" xfId="3129" xr:uid="{CF38ECB4-E3E3-4530-8A4A-53D031906633}"/>
    <cellStyle name="20 % - uthevingsfarge 1 2 2 21" xfId="3315" xr:uid="{43577648-C468-440A-B204-48F567BBF066}"/>
    <cellStyle name="20 % - uthevingsfarge 1 2 2 22" xfId="3500" xr:uid="{68066CF6-CCEB-4A03-8FAE-0DA2B6725FC9}"/>
    <cellStyle name="20 % - uthevingsfarge 1 2 2 23" xfId="3684" xr:uid="{90F85DE2-9C62-48F7-A716-EA425B1C4B49}"/>
    <cellStyle name="20 % - uthevingsfarge 1 2 2 24" xfId="3865" xr:uid="{577123EB-03EC-4DE2-8A22-1140A5B4772C}"/>
    <cellStyle name="20 % - uthevingsfarge 1 2 2 25" xfId="4041" xr:uid="{B3B7303C-D5C4-46CE-94C8-16DD7E004143}"/>
    <cellStyle name="20 % - uthevingsfarge 1 2 2 3" xfId="1211" xr:uid="{E9B7F6D4-33C8-49C4-981C-373157EF413C}"/>
    <cellStyle name="20 % – uthevingsfarge 1 2 2 3" xfId="1138" xr:uid="{080C6B6D-881D-4008-96EE-32EA0E8D5FFF}"/>
    <cellStyle name="20 % - uthevingsfarge 1 2 2 4" xfId="1287" xr:uid="{32BA6964-87EA-4731-8EE2-47821FF79EDA}"/>
    <cellStyle name="20 % – uthevingsfarge 1 2 2 4" xfId="1298" xr:uid="{1CBABF1F-BB26-4E09-AA65-CD3FB7E28E1B}"/>
    <cellStyle name="20 % - uthevingsfarge 1 2 2 5" xfId="1385" xr:uid="{E69BB769-B0E7-4A6A-9BAD-78C02D344DB3}"/>
    <cellStyle name="20 % – uthevingsfarge 1 2 2 5" xfId="1396" xr:uid="{02296440-4B2E-4A25-BAD3-E820BF017A40}"/>
    <cellStyle name="20 % - uthevingsfarge 1 2 2 6" xfId="1480" xr:uid="{816CEF7B-7C46-41F5-A985-0CE5D7C09487}"/>
    <cellStyle name="20 % – uthevingsfarge 1 2 2 6" xfId="1458" xr:uid="{036306FB-CE4D-4595-88DD-D9DDDF9A5CA2}"/>
    <cellStyle name="20 % - uthevingsfarge 1 2 2 7" xfId="1523" xr:uid="{90C76EF6-183F-46C8-AABE-1E42F09E0BAD}"/>
    <cellStyle name="20 % – uthevingsfarge 1 2 2 7" xfId="1440" xr:uid="{6A618A3D-8547-4C56-A788-8446F6F20F47}"/>
    <cellStyle name="20 % - uthevingsfarge 1 2 2 8" xfId="1619" xr:uid="{DF83A05F-FDC5-42AC-99CE-97CD83CDA0EA}"/>
    <cellStyle name="20 % – uthevingsfarge 1 2 2 8" xfId="1600" xr:uid="{24F68B69-E4EF-4F29-BA5C-F9638D91E421}"/>
    <cellStyle name="20 % - uthevingsfarge 1 2 2 9" xfId="1584" xr:uid="{52F32E03-07D7-4FCF-B1C6-A89D8F3CF327}"/>
    <cellStyle name="20 % – uthevingsfarge 1 2 2 9" xfId="1329" xr:uid="{8A113BC0-40A4-4D3A-BB6C-0104CBAEC963}"/>
    <cellStyle name="20 % - uthevingsfarge 1 2 20" xfId="2694" xr:uid="{E4CAD6D0-DFA4-4072-BDEF-CF967A1327FC}"/>
    <cellStyle name="20 % - uthevingsfarge 1 2 21" xfId="2943" xr:uid="{8060114A-29B6-460C-BC67-BBC6A38F9733}"/>
    <cellStyle name="20 % - uthevingsfarge 1 2 22" xfId="3130" xr:uid="{476568A4-DCAA-43F2-B7C8-81FA9C4E5D2A}"/>
    <cellStyle name="20 % - uthevingsfarge 1 2 23" xfId="3316" xr:uid="{BCB45D56-FA57-4951-A98B-061C6E0F90F8}"/>
    <cellStyle name="20 % - uthevingsfarge 1 2 24" xfId="3501" xr:uid="{C93F6F8C-0439-4449-AFD8-60DBE060A324}"/>
    <cellStyle name="20 % - uthevingsfarge 1 2 25" xfId="3685" xr:uid="{83AD900D-B91E-4A2E-97D6-FDB994A64F33}"/>
    <cellStyle name="20 % - uthevingsfarge 1 2 26" xfId="3866" xr:uid="{FF2FB685-DC13-4077-8B84-B7069D9B9E71}"/>
    <cellStyle name="20 % - uthevingsfarge 1 2 3" xfId="253" xr:uid="{B880410D-16D6-466A-8188-E3049CF08080}"/>
    <cellStyle name="20 % – uthevingsfarge 1 2 3" xfId="675" xr:uid="{6F4BB122-6175-4FFD-85EB-6E4177681536}"/>
    <cellStyle name="20 % - uthevingsfarge 1 2 3 10" xfId="3322" xr:uid="{409B4D6F-DA18-46D6-8038-4CE6F33D2445}"/>
    <cellStyle name="20 % - uthevingsfarge 1 2 3 11" xfId="3507" xr:uid="{2C820033-DB56-44A8-A957-9445085D98FC}"/>
    <cellStyle name="20 % - uthevingsfarge 1 2 3 12" xfId="3691" xr:uid="{F9129C46-E7CE-42E6-838A-D96A9ACB0489}"/>
    <cellStyle name="20 % - uthevingsfarge 1 2 3 13" xfId="3871" xr:uid="{C66DC4FB-5D03-4391-9304-4E329044D75F}"/>
    <cellStyle name="20 % - uthevingsfarge 1 2 3 14" xfId="4045" xr:uid="{EA714747-41E2-4285-93BE-8E74E1B6520E}"/>
    <cellStyle name="20 % - uthevingsfarge 1 2 3 15" xfId="4215" xr:uid="{FFC767D6-BC64-4C63-80FD-26C52D46D112}"/>
    <cellStyle name="20 % - uthevingsfarge 1 2 3 16" xfId="4373" xr:uid="{B9646CF3-CD5D-4B8D-964E-DCB0EF7DE739}"/>
    <cellStyle name="20 % - uthevingsfarge 1 2 3 17" xfId="4519" xr:uid="{EEACD45A-47E9-4B1F-811A-C74BE54DB26E}"/>
    <cellStyle name="20 % - uthevingsfarge 1 2 3 2" xfId="881" xr:uid="{EB5A85BF-8A6C-4720-961A-CB52F63D6263}"/>
    <cellStyle name="20 % – uthevingsfarge 1 2 3 2" xfId="965" xr:uid="{B5F89A0C-E4C5-4164-A9FE-F1A806A16500}"/>
    <cellStyle name="20 % - uthevingsfarge 1 2 3 3" xfId="1832" xr:uid="{A3D32BAC-5B63-4CFB-BA3A-77FA2538761E}"/>
    <cellStyle name="20 % - uthevingsfarge 1 2 3 4" xfId="2033" xr:uid="{55F259FE-CAA1-482B-9906-ED91632C83AD}"/>
    <cellStyle name="20 % - uthevingsfarge 1 2 3 5" xfId="2191" xr:uid="{B86FB771-9D34-487F-AB0B-6481216E5E86}"/>
    <cellStyle name="20 % - uthevingsfarge 1 2 3 6" xfId="2337" xr:uid="{6546497B-C312-4E30-9C6D-79578520EFD4}"/>
    <cellStyle name="20 % - uthevingsfarge 1 2 3 7" xfId="2700" xr:uid="{A43B2EB1-7056-4350-B875-AE10C6E61AF1}"/>
    <cellStyle name="20 % - uthevingsfarge 1 2 3 8" xfId="2949" xr:uid="{C5C6ADF6-BBCF-45CB-9120-30490B09188B}"/>
    <cellStyle name="20 % - uthevingsfarge 1 2 3 9" xfId="3136" xr:uid="{77A8C4C6-C738-476E-9EA8-22BCB4FC5704}"/>
    <cellStyle name="20 % - uthevingsfarge 1 2 4" xfId="351" xr:uid="{9A14354D-E2E5-4964-BFDC-8C76EF7AB2A5}"/>
    <cellStyle name="20 % – uthevingsfarge 1 2 4" xfId="668" xr:uid="{1FBDA8FB-010B-4DD0-9150-F9CF01F125C4}"/>
    <cellStyle name="20 % - uthevingsfarge 1 2 4 10" xfId="3416" xr:uid="{AEF82843-BD5D-46C0-B48F-EA8EF7243CB3}"/>
    <cellStyle name="20 % - uthevingsfarge 1 2 4 11" xfId="3600" xr:uid="{1537E69A-7D7E-4C83-A0B5-4A6862FE7C9B}"/>
    <cellStyle name="20 % - uthevingsfarge 1 2 4 12" xfId="3782" xr:uid="{DA6AB0B0-E2AA-41DD-BB82-40289227C4E6}"/>
    <cellStyle name="20 % - uthevingsfarge 1 2 4 13" xfId="3960" xr:uid="{BA89476E-34C2-4876-97F9-CB7AE64A01BD}"/>
    <cellStyle name="20 % - uthevingsfarge 1 2 4 14" xfId="4132" xr:uid="{8F99F9A2-96EA-485F-9F8D-E86DABD3630F}"/>
    <cellStyle name="20 % - uthevingsfarge 1 2 4 15" xfId="4296" xr:uid="{C4778270-9060-429F-9A47-41CFB8F42140}"/>
    <cellStyle name="20 % - uthevingsfarge 1 2 4 16" xfId="4444" xr:uid="{C06548BE-C8C7-4291-898F-3793DA8DAC47}"/>
    <cellStyle name="20 % - uthevingsfarge 1 2 4 17" xfId="4581" xr:uid="{563CA763-9906-4AC0-AA60-B3CF83F76D0E}"/>
    <cellStyle name="20 % - uthevingsfarge 1 2 4 2" xfId="1184" xr:uid="{1F0C14F0-B56A-4CB7-897D-A843E6BE8B2B}"/>
    <cellStyle name="20 % – uthevingsfarge 1 2 4 2" xfId="958" xr:uid="{0654303E-B752-49D7-9C1E-2A877D0FBB65}"/>
    <cellStyle name="20 % - uthevingsfarge 1 2 4 3" xfId="1925" xr:uid="{C68D7A71-2627-400A-BE63-71FEB3282BEC}"/>
    <cellStyle name="20 % - uthevingsfarge 1 2 4 4" xfId="2114" xr:uid="{ED0F0DC7-D3A8-4398-81A3-B5DEB388D34E}"/>
    <cellStyle name="20 % - uthevingsfarge 1 2 4 5" xfId="2262" xr:uid="{7DE349F3-67A3-4099-8968-A514F1DCDB43}"/>
    <cellStyle name="20 % - uthevingsfarge 1 2 4 6" xfId="2399" xr:uid="{6AF4EE53-5545-4522-88BD-29FA1D5D618B}"/>
    <cellStyle name="20 % - uthevingsfarge 1 2 4 7" xfId="2797" xr:uid="{A74A70F3-3750-494C-965C-214220CE7A78}"/>
    <cellStyle name="20 % - uthevingsfarge 1 2 4 8" xfId="3044" xr:uid="{FE557EFB-9F71-4831-9B32-39FF582025E2}"/>
    <cellStyle name="20 % - uthevingsfarge 1 2 4 9" xfId="3230" xr:uid="{554E9E97-2BD7-4E59-AFEA-2803CDB927B0}"/>
    <cellStyle name="20 % - uthevingsfarge 1 2 5" xfId="400" xr:uid="{1FE70E40-3A6D-4831-A3F7-DFB7DEA41209}"/>
    <cellStyle name="20 % – uthevingsfarge 1 2 5" xfId="669" xr:uid="{282EC22C-A356-4275-9D7E-CEE932C8B5C3}"/>
    <cellStyle name="20 % - uthevingsfarge 1 2 5 10" xfId="3464" xr:uid="{ECDB00A7-E89D-4864-9F63-EF2E6F84E1F7}"/>
    <cellStyle name="20 % - uthevingsfarge 1 2 5 11" xfId="3648" xr:uid="{38323D10-E5A4-4EFE-8669-F82268EE5535}"/>
    <cellStyle name="20 % - uthevingsfarge 1 2 5 12" xfId="3830" xr:uid="{C973B899-A83C-4BCD-B049-79A2B528C0DB}"/>
    <cellStyle name="20 % - uthevingsfarge 1 2 5 13" xfId="4007" xr:uid="{4DB81857-56F1-4F46-9AD0-DE4C4F317519}"/>
    <cellStyle name="20 % - uthevingsfarge 1 2 5 14" xfId="4179" xr:uid="{2F2F80F3-F2B4-4D8B-B2DA-467583DC1DB8}"/>
    <cellStyle name="20 % - uthevingsfarge 1 2 5 15" xfId="4341" xr:uid="{246C0ECD-6E31-434C-8363-7C454E4D5D2E}"/>
    <cellStyle name="20 % - uthevingsfarge 1 2 5 16" xfId="4489" xr:uid="{67F2FB6F-CAB9-48B9-8353-F35FBB9C1421}"/>
    <cellStyle name="20 % - uthevingsfarge 1 2 5 17" xfId="4621" xr:uid="{B9F0A342-2FFF-4707-B39E-80F5DD2EF95C}"/>
    <cellStyle name="20 % - uthevingsfarge 1 2 5 2" xfId="1305" xr:uid="{AD0821F0-BB9D-497E-8E5F-02CDBC1C144A}"/>
    <cellStyle name="20 % – uthevingsfarge 1 2 5 2" xfId="959" xr:uid="{A2FFDF0C-93BA-486A-A32B-EB99030C1369}"/>
    <cellStyle name="20 % - uthevingsfarge 1 2 5 3" xfId="1972" xr:uid="{A2CEB08C-E9AD-46B7-99D6-DE7B8560C456}"/>
    <cellStyle name="20 % - uthevingsfarge 1 2 5 4" xfId="2159" xr:uid="{F767BA09-AAA4-4707-86CE-512FB87906B6}"/>
    <cellStyle name="20 % - uthevingsfarge 1 2 5 5" xfId="2307" xr:uid="{39C42086-0EC9-4B07-A40F-D6E8FFB56E73}"/>
    <cellStyle name="20 % - uthevingsfarge 1 2 5 6" xfId="2439" xr:uid="{CF4C2E0F-56DD-4A88-B2E7-B2BDF4548AD3}"/>
    <cellStyle name="20 % - uthevingsfarge 1 2 5 7" xfId="2846" xr:uid="{B3C05784-559A-41B3-8B06-9C028EB39854}"/>
    <cellStyle name="20 % - uthevingsfarge 1 2 5 8" xfId="3093" xr:uid="{3A42AD44-92F9-48FC-9A5B-ED11725720DA}"/>
    <cellStyle name="20 % - uthevingsfarge 1 2 5 9" xfId="3279" xr:uid="{7995AB49-5749-426B-932D-D5A9C73489CC}"/>
    <cellStyle name="20 % - uthevingsfarge 1 2 6" xfId="383" xr:uid="{9569BD05-2CCA-4EE3-99D6-9F53EBD7BE54}"/>
    <cellStyle name="20 % – uthevingsfarge 1 2 6" xfId="731" xr:uid="{1767CC6D-7D17-43F9-96C1-BA909AA916C5}"/>
    <cellStyle name="20 % - uthevingsfarge 1 2 6 10" xfId="3447" xr:uid="{7715DEAC-7218-4B28-802A-76A07E88D679}"/>
    <cellStyle name="20 % - uthevingsfarge 1 2 6 11" xfId="3631" xr:uid="{A21025D3-5E0F-4946-9A4B-726E7B1F0A80}"/>
    <cellStyle name="20 % - uthevingsfarge 1 2 6 12" xfId="3813" xr:uid="{3EC3C0F6-D91F-4373-9502-63FC5253D2BA}"/>
    <cellStyle name="20 % - uthevingsfarge 1 2 6 13" xfId="3991" xr:uid="{A158F5F8-17D6-44C7-A15D-6DB90377CEC8}"/>
    <cellStyle name="20 % - uthevingsfarge 1 2 6 14" xfId="4163" xr:uid="{6989057F-D7B5-4FF8-91DF-12E2F3BE0011}"/>
    <cellStyle name="20 % - uthevingsfarge 1 2 6 15" xfId="4326" xr:uid="{69E9E345-D429-40B4-9717-185B5F4E634A}"/>
    <cellStyle name="20 % - uthevingsfarge 1 2 6 16" xfId="4474" xr:uid="{E7780D82-26EB-49A9-96A7-C5B6B19E1201}"/>
    <cellStyle name="20 % - uthevingsfarge 1 2 6 17" xfId="4607" xr:uid="{D309E0AF-346B-4715-B3DC-1336536EE2FA}"/>
    <cellStyle name="20 % - uthevingsfarge 1 2 6 2" xfId="1403" xr:uid="{3F08BC41-DC57-45E6-BF21-26D78290D1BB}"/>
    <cellStyle name="20 % - uthevingsfarge 1 2 6 3" xfId="1956" xr:uid="{DCCA87EC-BA40-4A04-B703-FE7BA6793C5B}"/>
    <cellStyle name="20 % - uthevingsfarge 1 2 6 4" xfId="2144" xr:uid="{0322EF4C-9438-440D-B2F7-4A504FA0866F}"/>
    <cellStyle name="20 % - uthevingsfarge 1 2 6 5" xfId="2292" xr:uid="{1B782112-6189-4ECC-90FD-686106E879E4}"/>
    <cellStyle name="20 % - uthevingsfarge 1 2 6 6" xfId="2425" xr:uid="{A49159B6-4D8A-41EB-9CC5-A58AA0371DD9}"/>
    <cellStyle name="20 % - uthevingsfarge 1 2 6 7" xfId="2829" xr:uid="{080625E2-3034-495B-B9BE-9925CBC50830}"/>
    <cellStyle name="20 % - uthevingsfarge 1 2 6 8" xfId="3076" xr:uid="{3E5FCF9F-4F7E-4AE2-9295-E1854B1CEE6E}"/>
    <cellStyle name="20 % - uthevingsfarge 1 2 6 9" xfId="3262" xr:uid="{A2C436E2-1852-48ED-BD53-62E3847350AD}"/>
    <cellStyle name="20 % - uthevingsfarge 1 2 7" xfId="1438" xr:uid="{29F5C601-88D6-4BB9-ABBE-EB18D1483BA7}"/>
    <cellStyle name="20 % – uthevingsfarge 1 2 7" xfId="715" xr:uid="{262E7281-D4A0-452C-9D6B-32D539CB13C1}"/>
    <cellStyle name="20 % - uthevingsfarge 1 2 8" xfId="1454" xr:uid="{DD93BC07-7534-4E7C-A769-1611ABDC1C48}"/>
    <cellStyle name="20 % – uthevingsfarge 1 2 8" xfId="1246" xr:uid="{7E6B3848-4B56-4D38-BABB-8833C0A07934}"/>
    <cellStyle name="20 % - uthevingsfarge 1 2 9" xfId="1521" xr:uid="{5F2E8054-8E55-42D2-A452-11AB67FF2834}"/>
    <cellStyle name="20 % – uthevingsfarge 1 2 9" xfId="1350" xr:uid="{67850E25-AA75-4419-AE20-2029BD8F5F30}"/>
    <cellStyle name="20 % - uthevingsfarge 1 3" xfId="123" xr:uid="{00000000-0005-0000-0000-000005000000}"/>
    <cellStyle name="20 % – uthevingsfarge 1 3" xfId="204" xr:uid="{9585EAE2-500D-409D-8172-33018F1D1A0A}"/>
    <cellStyle name="20 % - uthevingsfarge 1 3 10" xfId="630" xr:uid="{E4AC5873-C3DC-4BCD-8C13-9C6C4C84A40C}"/>
    <cellStyle name="20 % – uthevingsfarge 1 3 10" xfId="1668" xr:uid="{4022FFE2-8030-4577-9CF1-B2020ECC3738}"/>
    <cellStyle name="20 % - uthevingsfarge 1 3 11" xfId="1736" xr:uid="{A525FE6C-9A75-4F3D-BD9D-5C053DBEFA78}"/>
    <cellStyle name="20 % – uthevingsfarge 1 3 11" xfId="467" xr:uid="{B70537C2-7454-4E7D-BCE4-88F98BC8C3F7}"/>
    <cellStyle name="20 % - uthevingsfarge 1 3 12" xfId="1698" xr:uid="{F9FF2C06-B827-4297-87C1-E3D4138B6D15}"/>
    <cellStyle name="20 % - uthevingsfarge 1 3 13" xfId="2011" xr:uid="{79A7349D-5F34-4239-AAEE-B8F54B220916}"/>
    <cellStyle name="20 % - uthevingsfarge 1 3 14" xfId="2099" xr:uid="{026C2F6E-4AF7-4DFF-9795-C415487AEA0C}"/>
    <cellStyle name="20 % - uthevingsfarge 1 3 15" xfId="2578" xr:uid="{BAAF7BAF-E72E-45D2-BC73-9F94A4225EF9}"/>
    <cellStyle name="20 % - uthevingsfarge 1 3 16" xfId="2791" xr:uid="{6C5AB70A-221B-41E6-8AED-644B47755894}"/>
    <cellStyle name="20 % - uthevingsfarge 1 3 17" xfId="2903" xr:uid="{C712EF05-FFED-4B16-A295-D8077B4B4287}"/>
    <cellStyle name="20 % - uthevingsfarge 1 3 18" xfId="3025" xr:uid="{09460C0D-0AEF-495B-AD52-08452EBEEA39}"/>
    <cellStyle name="20 % - uthevingsfarge 1 3 19" xfId="3211" xr:uid="{CFE38B3E-4AEE-4EAB-ADFB-888617A19724}"/>
    <cellStyle name="20 % - uthevingsfarge 1 3 2" xfId="169" xr:uid="{00000000-0005-0000-0000-000006000000}"/>
    <cellStyle name="20 % – uthevingsfarge 1 3 2" xfId="570" xr:uid="{F01048EC-DF9F-4338-ADEE-BDF82694250F}"/>
    <cellStyle name="20 % - uthevingsfarge 1 3 2 10" xfId="3086" xr:uid="{2E1B9E87-19F4-439C-9712-E44757AF3057}"/>
    <cellStyle name="20 % - uthevingsfarge 1 3 2 11" xfId="3272" xr:uid="{259323E8-6D92-4B6F-A966-996D81A7A7FD}"/>
    <cellStyle name="20 % - uthevingsfarge 1 3 2 12" xfId="3457" xr:uid="{B4F7EBEA-8945-4D3F-9AC9-64BDBA85AEDF}"/>
    <cellStyle name="20 % - uthevingsfarge 1 3 2 13" xfId="3641" xr:uid="{F6007E61-12E3-446F-91A7-948086573DC0}"/>
    <cellStyle name="20 % - uthevingsfarge 1 3 2 14" xfId="3823" xr:uid="{8E78E0C4-35C3-4367-AC89-DB26F8188651}"/>
    <cellStyle name="20 % - uthevingsfarge 1 3 2 15" xfId="4000" xr:uid="{AD9B8B72-944B-4256-8127-DE64030B781E}"/>
    <cellStyle name="20 % - uthevingsfarge 1 3 2 16" xfId="4172" xr:uid="{979FE3DC-F6B4-4D98-93BB-E7E8DE1F00F5}"/>
    <cellStyle name="20 % - uthevingsfarge 1 3 2 17" xfId="4335" xr:uid="{EFD02226-F816-4A0A-B945-6CBD3AFFE831}"/>
    <cellStyle name="20 % - uthevingsfarge 1 3 2 18" xfId="4483" xr:uid="{5EC10670-0EEB-4168-ADDE-C137047E7E62}"/>
    <cellStyle name="20 % - uthevingsfarge 1 3 2 2" xfId="312" xr:uid="{C0138A34-9D29-427D-A510-EE83062DB3C7}"/>
    <cellStyle name="20 % – uthevingsfarge 1 3 2 2" xfId="859" xr:uid="{316BC423-3A41-4B6D-A46B-3F71D996778E}"/>
    <cellStyle name="20 % - uthevingsfarge 1 3 2 2 10" xfId="3564" xr:uid="{0D09569D-9C29-4A40-AC8F-40692F8ED401}"/>
    <cellStyle name="20 % - uthevingsfarge 1 3 2 2 11" xfId="3747" xr:uid="{FF02AB89-BFA9-4126-B2E3-3812761ADFB0}"/>
    <cellStyle name="20 % - uthevingsfarge 1 3 2 2 12" xfId="3927" xr:uid="{A01C23B3-1475-481E-A6E2-2C4405EC3F60}"/>
    <cellStyle name="20 % - uthevingsfarge 1 3 2 2 13" xfId="4100" xr:uid="{3D6825E7-9D3C-444E-AA81-DDDAFAF86EBE}"/>
    <cellStyle name="20 % - uthevingsfarge 1 3 2 2 14" xfId="4268" xr:uid="{C9C427C5-9845-4A46-9A26-811394E92AEA}"/>
    <cellStyle name="20 % - uthevingsfarge 1 3 2 2 15" xfId="4423" xr:uid="{AA2526CD-9B53-4762-AAC7-961713EC37AF}"/>
    <cellStyle name="20 % - uthevingsfarge 1 3 2 2 16" xfId="4569" xr:uid="{A5A6D710-1F13-481F-8E1C-4B433A999836}"/>
    <cellStyle name="20 % - uthevingsfarge 1 3 2 2 2" xfId="1890" xr:uid="{3A03333B-54DE-431F-9990-8F7A3A8B74CD}"/>
    <cellStyle name="20 % - uthevingsfarge 1 3 2 2 3" xfId="2086" xr:uid="{7596B0CE-804B-4AF1-A06E-FD245AA65894}"/>
    <cellStyle name="20 % - uthevingsfarge 1 3 2 2 4" xfId="2241" xr:uid="{A1FE31F5-EDA7-4E83-B28C-682A5FE2F0F1}"/>
    <cellStyle name="20 % - uthevingsfarge 1 3 2 2 5" xfId="2387" xr:uid="{1D4CBAF8-09AB-4EE8-8839-289D90DBF8C9}"/>
    <cellStyle name="20 % - uthevingsfarge 1 3 2 2 6" xfId="2759" xr:uid="{E351FD35-4FA2-4276-A23F-3622934FF5DD}"/>
    <cellStyle name="20 % - uthevingsfarge 1 3 2 2 7" xfId="3007" xr:uid="{53646CE2-A3B4-4E3E-8361-4E6B2D271834}"/>
    <cellStyle name="20 % - uthevingsfarge 1 3 2 2 8" xfId="3193" xr:uid="{4181EADA-464F-4860-A3E7-743D08CE4F47}"/>
    <cellStyle name="20 % - uthevingsfarge 1 3 2 2 9" xfId="3379" xr:uid="{14C08421-BD6D-4A22-AB57-8C62617D2E86}"/>
    <cellStyle name="20 % - uthevingsfarge 1 3 2 3" xfId="921" xr:uid="{EFE829C9-7599-4F5D-9E2E-3912EC8437F5}"/>
    <cellStyle name="20 % - uthevingsfarge 1 3 2 4" xfId="1780" xr:uid="{109D3EFC-9D50-49CF-A46C-784D6E402E17}"/>
    <cellStyle name="20 % - uthevingsfarge 1 3 2 5" xfId="1693" xr:uid="{994FEF89-8DDF-4461-A5F1-1D669A1CB945}"/>
    <cellStyle name="20 % - uthevingsfarge 1 3 2 6" xfId="2153" xr:uid="{73B15A98-7B2F-4182-A93F-ED5344E339C3}"/>
    <cellStyle name="20 % - uthevingsfarge 1 3 2 7" xfId="2301" xr:uid="{CBD51528-97F2-43CC-9B95-1D810D33E6B5}"/>
    <cellStyle name="20 % - uthevingsfarge 1 3 2 8" xfId="2624" xr:uid="{D0166703-6C0A-4FD1-81A1-73A91EB9982C}"/>
    <cellStyle name="20 % - uthevingsfarge 1 3 2 9" xfId="2675" xr:uid="{A6649446-0E9C-496E-9099-316B4862E595}"/>
    <cellStyle name="20 % - uthevingsfarge 1 3 20" xfId="3397" xr:uid="{1DCF6B85-6205-48FA-9078-5D0D237E2F4D}"/>
    <cellStyle name="20 % - uthevingsfarge 1 3 21" xfId="3581" xr:uid="{6D616A96-A8A4-4929-AFC5-E7B1226DCA64}"/>
    <cellStyle name="20 % - uthevingsfarge 1 3 22" xfId="3763" xr:uid="{5AE408C3-925B-4476-B598-314E82221AFE}"/>
    <cellStyle name="20 % - uthevingsfarge 1 3 23" xfId="3943" xr:uid="{428EEC02-B54E-4F35-96AF-11CB6DE6919E}"/>
    <cellStyle name="20 % - uthevingsfarge 1 3 24" xfId="4115" xr:uid="{09A18466-2B6A-4A53-89DE-639B42E4BD48}"/>
    <cellStyle name="20 % - uthevingsfarge 1 3 25" xfId="4281" xr:uid="{76A69E7C-7AFA-4606-A5DF-2CD37138A022}"/>
    <cellStyle name="20 % - uthevingsfarge 1 3 3" xfId="268" xr:uid="{56080358-4FC1-4A48-B19E-A6CC615B2DD6}"/>
    <cellStyle name="20 % – uthevingsfarge 1 3 3" xfId="751" xr:uid="{23EFCD68-0567-45C4-8F64-A02112A6A020}"/>
    <cellStyle name="20 % - uthevingsfarge 1 3 3 10" xfId="3336" xr:uid="{127E118E-9719-4A1E-9C50-B9F405DA18B6}"/>
    <cellStyle name="20 % - uthevingsfarge 1 3 3 11" xfId="3521" xr:uid="{C928EB5E-C0DB-4C03-9FB6-107E45C5E559}"/>
    <cellStyle name="20 % - uthevingsfarge 1 3 3 12" xfId="3705" xr:uid="{B9883E97-6038-41B1-A872-2FAAF465EFEF}"/>
    <cellStyle name="20 % - uthevingsfarge 1 3 3 13" xfId="3885" xr:uid="{0B627821-CD31-4657-A685-74E34B1DB3BD}"/>
    <cellStyle name="20 % - uthevingsfarge 1 3 3 14" xfId="4059" xr:uid="{F8A429EE-6A89-4766-8387-C07B6D12CF61}"/>
    <cellStyle name="20 % - uthevingsfarge 1 3 3 15" xfId="4229" xr:uid="{DADBEBC0-1482-492B-91BD-95A09C6F5C46}"/>
    <cellStyle name="20 % - uthevingsfarge 1 3 3 16" xfId="4386" xr:uid="{C07428B0-C70B-4881-8770-1DE375E90194}"/>
    <cellStyle name="20 % - uthevingsfarge 1 3 3 17" xfId="4532" xr:uid="{B3E36D59-DA67-4E86-941B-0CE0E287FFDB}"/>
    <cellStyle name="20 % - uthevingsfarge 1 3 3 2" xfId="1224" xr:uid="{F7EA26FC-ADE1-4F84-8582-F434E0C9E836}"/>
    <cellStyle name="20 % - uthevingsfarge 1 3 3 3" xfId="1847" xr:uid="{E46D5D18-B319-47C5-ACCB-A4AB43D57351}"/>
    <cellStyle name="20 % - uthevingsfarge 1 3 3 4" xfId="2047" xr:uid="{08C6FA8A-D93D-413F-A96B-98F000EDAD01}"/>
    <cellStyle name="20 % - uthevingsfarge 1 3 3 5" xfId="2204" xr:uid="{564DFBC5-27DB-4586-83EE-FBB6302BD2E6}"/>
    <cellStyle name="20 % - uthevingsfarge 1 3 3 6" xfId="2350" xr:uid="{195DAF2E-53D6-4BC0-B75F-E4E094FC5540}"/>
    <cellStyle name="20 % - uthevingsfarge 1 3 3 7" xfId="2715" xr:uid="{BB5E03E7-3196-4404-89FA-E9914BB5002D}"/>
    <cellStyle name="20 % - uthevingsfarge 1 3 3 8" xfId="2964" xr:uid="{B3980FD3-D440-4D3A-A16D-A35A75E0C911}"/>
    <cellStyle name="20 % - uthevingsfarge 1 3 3 9" xfId="3150" xr:uid="{E9E44189-4377-4515-A49D-B7D0FDF3C99F}"/>
    <cellStyle name="20 % - uthevingsfarge 1 3 4" xfId="366" xr:uid="{85DB98DC-7ACB-434E-AFBB-C303E4BAAA08}"/>
    <cellStyle name="20 % – uthevingsfarge 1 3 4" xfId="1053" xr:uid="{3407885E-CF3C-46A1-AB0A-0CED0B1B54C2}"/>
    <cellStyle name="20 % - uthevingsfarge 1 3 4 10" xfId="3430" xr:uid="{234845A2-4630-43E3-929D-AF68D7F55BCC}"/>
    <cellStyle name="20 % - uthevingsfarge 1 3 4 11" xfId="3614" xr:uid="{2167E12D-A66A-4C71-BF06-2D0C0EB75F42}"/>
    <cellStyle name="20 % - uthevingsfarge 1 3 4 12" xfId="3796" xr:uid="{BF415F59-61A5-49CC-8DE5-F00F7801F625}"/>
    <cellStyle name="20 % - uthevingsfarge 1 3 4 13" xfId="3974" xr:uid="{2A80E4A3-3FC1-4CA8-99D0-833D3BC5C55D}"/>
    <cellStyle name="20 % - uthevingsfarge 1 3 4 14" xfId="4146" xr:uid="{0C6F89A1-217D-412C-9824-6007EA79CB10}"/>
    <cellStyle name="20 % - uthevingsfarge 1 3 4 15" xfId="4310" xr:uid="{89F03B54-07C3-4E77-8101-1E7F492E3C93}"/>
    <cellStyle name="20 % - uthevingsfarge 1 3 4 16" xfId="4458" xr:uid="{9AAE8514-D26B-4B1D-ACFD-189A1A8A125E}"/>
    <cellStyle name="20 % - uthevingsfarge 1 3 4 17" xfId="4595" xr:uid="{2A6B0C75-623A-4B47-B348-C3488AB26E7A}"/>
    <cellStyle name="20 % - uthevingsfarge 1 3 4 2" xfId="1269" xr:uid="{A79B0327-7975-4762-A873-FBA0DC1A9988}"/>
    <cellStyle name="20 % - uthevingsfarge 1 3 4 3" xfId="1940" xr:uid="{86C2CCDB-99A2-463C-A0C9-CDFABB4A6BB4}"/>
    <cellStyle name="20 % - uthevingsfarge 1 3 4 4" xfId="2128" xr:uid="{2153B21A-0D5C-40E9-A0E6-03B4443E7D04}"/>
    <cellStyle name="20 % - uthevingsfarge 1 3 4 5" xfId="2276" xr:uid="{AB845899-908C-4139-97B2-A016ED5002F6}"/>
    <cellStyle name="20 % - uthevingsfarge 1 3 4 6" xfId="2413" xr:uid="{E1F6C3E9-FD5A-4FE3-AF70-40D142C29245}"/>
    <cellStyle name="20 % - uthevingsfarge 1 3 4 7" xfId="2812" xr:uid="{6F067E7B-8EF6-4090-AD3A-12A95D3CE6A9}"/>
    <cellStyle name="20 % - uthevingsfarge 1 3 4 8" xfId="3059" xr:uid="{1DCD7D01-E34D-44CC-BEAB-11BA36ACB2EA}"/>
    <cellStyle name="20 % - uthevingsfarge 1 3 4 9" xfId="3245" xr:uid="{B82E3F93-7B2D-44C5-8569-29D301E25AE4}"/>
    <cellStyle name="20 % - uthevingsfarge 1 3 5" xfId="423" xr:uid="{4246B27E-89BC-445E-9790-8B516566975E}"/>
    <cellStyle name="20 % – uthevingsfarge 1 3 5" xfId="811" xr:uid="{60509D29-44AD-4201-8F91-F6E0727683E3}"/>
    <cellStyle name="20 % - uthevingsfarge 1 3 5 10" xfId="3486" xr:uid="{DF069A15-07DF-496D-9B74-0135FC6E1906}"/>
    <cellStyle name="20 % - uthevingsfarge 1 3 5 11" xfId="3670" xr:uid="{A6B9EE2F-03D0-408D-8B3D-0240699F5063}"/>
    <cellStyle name="20 % - uthevingsfarge 1 3 5 12" xfId="3851" xr:uid="{B6991E49-5689-4D46-B00D-12A4FBDE285B}"/>
    <cellStyle name="20 % - uthevingsfarge 1 3 5 13" xfId="4027" xr:uid="{4DCD3701-2ED8-4BC3-B639-089AFD3EDD6B}"/>
    <cellStyle name="20 % - uthevingsfarge 1 3 5 14" xfId="4199" xr:uid="{F409008D-2F30-417F-A486-6450F0BA0145}"/>
    <cellStyle name="20 % - uthevingsfarge 1 3 5 15" xfId="4359" xr:uid="{75DE14BE-D648-4B8A-87F7-F6379E457181}"/>
    <cellStyle name="20 % - uthevingsfarge 1 3 5 16" xfId="4505" xr:uid="{68B779C9-E01D-4DF4-B9B0-FCE1CCEF836A}"/>
    <cellStyle name="20 % - uthevingsfarge 1 3 5 17" xfId="4636" xr:uid="{B54D496D-4D70-4746-86F3-F3C8FE2766F3}"/>
    <cellStyle name="20 % - uthevingsfarge 1 3 5 2" xfId="1370" xr:uid="{519832AA-FE0C-439A-9B50-40CD8C4B5338}"/>
    <cellStyle name="20 % - uthevingsfarge 1 3 5 3" xfId="1994" xr:uid="{73165B06-8BC0-420B-866E-3EABEBBD3C02}"/>
    <cellStyle name="20 % - uthevingsfarge 1 3 5 4" xfId="2177" xr:uid="{D1A57EB4-E994-4170-9159-2FA3A684C5FB}"/>
    <cellStyle name="20 % - uthevingsfarge 1 3 5 5" xfId="2323" xr:uid="{EA96CB8B-B6CE-45AE-B9E9-F20737836A7D}"/>
    <cellStyle name="20 % - uthevingsfarge 1 3 5 6" xfId="2454" xr:uid="{A7E1B0C5-4603-4C71-95E3-EE52381EFBA9}"/>
    <cellStyle name="20 % - uthevingsfarge 1 3 5 7" xfId="2869" xr:uid="{F26212E3-ED23-4BC0-B41D-ACE7B6A5C8B8}"/>
    <cellStyle name="20 % - uthevingsfarge 1 3 5 8" xfId="3115" xr:uid="{8DB5F767-E63A-4140-89BC-966D56672999}"/>
    <cellStyle name="20 % - uthevingsfarge 1 3 5 9" xfId="3301" xr:uid="{23C4D346-6E9D-48D7-B65E-1F777C2FB444}"/>
    <cellStyle name="20 % - uthevingsfarge 1 3 6" xfId="1462" xr:uid="{A179183D-F188-4F78-B389-5C5E07C2B873}"/>
    <cellStyle name="20 % – uthevingsfarge 1 3 6" xfId="1330" xr:uid="{39D60526-F838-43EE-A896-EC9391D1FF41}"/>
    <cellStyle name="20 % - uthevingsfarge 1 3 7" xfId="1321" xr:uid="{E2B37B92-023F-49E5-A54F-0B858F2BAB81}"/>
    <cellStyle name="20 % – uthevingsfarge 1 3 7" xfId="1335" xr:uid="{294C9D57-4641-4DC3-A1CF-5A1D967AA7CD}"/>
    <cellStyle name="20 % - uthevingsfarge 1 3 8" xfId="1622" xr:uid="{07B3AFEC-30D4-4E15-8F62-8B97FA9CB05F}"/>
    <cellStyle name="20 % – uthevingsfarge 1 3 8" xfId="1427" xr:uid="{B7F5082B-83D6-40D2-B90E-DB0C8FF5011D}"/>
    <cellStyle name="20 % - uthevingsfarge 1 3 9" xfId="1646" xr:uid="{5FFE2F97-E9DD-4312-AE01-A1C7E4AEBEEF}"/>
    <cellStyle name="20 % – uthevingsfarge 1 3 9" xfId="1325" xr:uid="{6D330DA5-CA08-4541-A1A7-BF549943381E}"/>
    <cellStyle name="20 % - uthevingsfarge 1 4" xfId="138" xr:uid="{00000000-0005-0000-0000-000007000000}"/>
    <cellStyle name="20 % – uthevingsfarge 1 4" xfId="348" xr:uid="{CBC0E109-0A8F-4622-8149-EF1FA7504B84}"/>
    <cellStyle name="20 % - uthevingsfarge 1 4 10" xfId="603" xr:uid="{23CC8F8E-273C-43FD-BCED-9D1B5E634790}"/>
    <cellStyle name="20 % – uthevingsfarge 1 4 10" xfId="496" xr:uid="{845A7FE7-04E2-4345-97D4-0A0C625EF786}"/>
    <cellStyle name="20 % - uthevingsfarge 1 4 11" xfId="1750" xr:uid="{327EFF05-EA0E-4679-8848-0CB8AB5A6A56}"/>
    <cellStyle name="20 % - uthevingsfarge 1 4 12" xfId="1973" xr:uid="{3E235362-87DF-425D-AEE5-1A284027817D}"/>
    <cellStyle name="20 % - uthevingsfarge 1 4 13" xfId="2027" xr:uid="{FD613CF7-6CB3-4D4B-800A-F4CBEAF3E77C}"/>
    <cellStyle name="20 % - uthevingsfarge 1 4 14" xfId="1721" xr:uid="{E7FFFB88-C6F1-4AA9-8D8B-CBFDBA3A6808}"/>
    <cellStyle name="20 % - uthevingsfarge 1 4 15" xfId="2593" xr:uid="{37F31CBD-45D9-47F4-A368-1902D2B6D7AF}"/>
    <cellStyle name="20 % - uthevingsfarge 1 4 16" xfId="2849" xr:uid="{ABCC0BBC-59DC-4473-ABDB-20AA29A78500}"/>
    <cellStyle name="20 % - uthevingsfarge 1 4 17" xfId="2936" xr:uid="{0C7A3EBD-F5C8-47B9-9DDD-7D46D3A75B61}"/>
    <cellStyle name="20 % - uthevingsfarge 1 4 18" xfId="2477" xr:uid="{55326EA6-F206-4AFA-A553-8056F708D65F}"/>
    <cellStyle name="20 % - uthevingsfarge 1 4 19" xfId="2859" xr:uid="{78225A32-C4D6-4124-94B2-71A9C7593821}"/>
    <cellStyle name="20 % - uthevingsfarge 1 4 2" xfId="281" xr:uid="{7E312AC5-47AF-4497-B0F5-157ADDC3C715}"/>
    <cellStyle name="20 % – uthevingsfarge 1 4 2" xfId="780" xr:uid="{D61C4E5C-EE14-42A6-A8E3-1FB6128A8AD7}"/>
    <cellStyle name="20 % - uthevingsfarge 1 4 2 10" xfId="3349" xr:uid="{FA8FC204-1084-4DB2-840E-D79128AC4B51}"/>
    <cellStyle name="20 % - uthevingsfarge 1 4 2 11" xfId="3534" xr:uid="{440D81B4-7DD7-4BBC-9B90-0635E08032C6}"/>
    <cellStyle name="20 % - uthevingsfarge 1 4 2 12" xfId="3718" xr:uid="{B50691FA-CB2F-4FB6-BC51-62FB9AA51BCC}"/>
    <cellStyle name="20 % - uthevingsfarge 1 4 2 13" xfId="3898" xr:uid="{5853D238-B694-42C3-915A-CF6BE1FECF5A}"/>
    <cellStyle name="20 % - uthevingsfarge 1 4 2 14" xfId="4071" xr:uid="{637373EB-F597-4D58-BB99-7021E79A5534}"/>
    <cellStyle name="20 % - uthevingsfarge 1 4 2 15" xfId="4241" xr:uid="{67A0EA16-5FCE-46AF-8C01-F7CE9A1070FC}"/>
    <cellStyle name="20 % - uthevingsfarge 1 4 2 16" xfId="4398" xr:uid="{1E59C570-61A8-4BB8-9A93-23453C576C56}"/>
    <cellStyle name="20 % - uthevingsfarge 1 4 2 17" xfId="4544" xr:uid="{EEF5B168-26FB-46F8-9F85-4DD1896326B7}"/>
    <cellStyle name="20 % - uthevingsfarge 1 4 2 2" xfId="894" xr:uid="{E894B1E3-62F5-4A88-A18E-2885187268E6}"/>
    <cellStyle name="20 % - uthevingsfarge 1 4 2 3" xfId="1860" xr:uid="{3912BEC0-9873-42D7-AFF7-895A24FC3BDB}"/>
    <cellStyle name="20 % - uthevingsfarge 1 4 2 4" xfId="2059" xr:uid="{8E05C7A9-4C2C-43B9-83FE-3502C28433FB}"/>
    <cellStyle name="20 % - uthevingsfarge 1 4 2 5" xfId="2216" xr:uid="{D3335250-D5A1-47ED-9BC8-3371A1811A9E}"/>
    <cellStyle name="20 % - uthevingsfarge 1 4 2 6" xfId="2362" xr:uid="{E5560DA6-9D02-478B-86D8-46ACE48F8FB7}"/>
    <cellStyle name="20 % - uthevingsfarge 1 4 2 7" xfId="2728" xr:uid="{6366293D-A11F-4D1D-A955-5F4590AFCD30}"/>
    <cellStyle name="20 % - uthevingsfarge 1 4 2 8" xfId="2977" xr:uid="{88054F52-CCBE-4642-9E2A-DEB865B70560}"/>
    <cellStyle name="20 % - uthevingsfarge 1 4 2 9" xfId="3163" xr:uid="{2FDEE2E4-0D31-46BD-B5CE-B9CAA26FBEFC}"/>
    <cellStyle name="20 % - uthevingsfarge 1 4 20" xfId="2933" xr:uid="{D0D75957-450A-42C3-BAE5-CCB7F4C991AE}"/>
    <cellStyle name="20 % - uthevingsfarge 1 4 21" xfId="3040" xr:uid="{FF6CCC46-310D-467C-B9B5-B865278C2707}"/>
    <cellStyle name="20 % - uthevingsfarge 1 4 22" xfId="3226" xr:uid="{6648FDF9-B75D-4652-B755-C8E860635575}"/>
    <cellStyle name="20 % - uthevingsfarge 1 4 23" xfId="3412" xr:uid="{B0FE421A-DC47-47B3-849E-5A3D23A7C580}"/>
    <cellStyle name="20 % - uthevingsfarge 1 4 24" xfId="3596" xr:uid="{49BBEBD8-9D31-4E70-866C-6AA85A415CD9}"/>
    <cellStyle name="20 % - uthevingsfarge 1 4 25" xfId="3778" xr:uid="{3486A4A9-F492-4639-BAE9-4BB776A4B1E1}"/>
    <cellStyle name="20 % - uthevingsfarge 1 4 3" xfId="311" xr:uid="{91483D21-8EFD-41F4-85EE-676DB17D07F0}"/>
    <cellStyle name="20 % – uthevingsfarge 1 4 3" xfId="1081" xr:uid="{01AFD7BF-69F3-4CEF-A69A-420FCEA9676D}"/>
    <cellStyle name="20 % - uthevingsfarge 1 4 3 10" xfId="3378" xr:uid="{6CDF8E0D-4967-49D2-B425-4C87EA24DE0A}"/>
    <cellStyle name="20 % - uthevingsfarge 1 4 3 11" xfId="3563" xr:uid="{3B43EBFA-F6F6-42DA-9D2B-27BC9BEEF6C4}"/>
    <cellStyle name="20 % - uthevingsfarge 1 4 3 12" xfId="3746" xr:uid="{2E6BFA99-1BD5-4100-962D-EEFF9AC43ADF}"/>
    <cellStyle name="20 % - uthevingsfarge 1 4 3 13" xfId="3926" xr:uid="{87781274-EAE8-4E89-9AE9-4D8781A27758}"/>
    <cellStyle name="20 % - uthevingsfarge 1 4 3 14" xfId="4099" xr:uid="{E0C026C6-A36D-4B16-8F9C-62663E37B0EB}"/>
    <cellStyle name="20 % - uthevingsfarge 1 4 3 15" xfId="4267" xr:uid="{53B16F65-BE33-4642-AD30-C4184F8D602D}"/>
    <cellStyle name="20 % - uthevingsfarge 1 4 3 16" xfId="4422" xr:uid="{5C404B1E-AA26-4D9C-8985-9D648A0384C2}"/>
    <cellStyle name="20 % - uthevingsfarge 1 4 3 17" xfId="4568" xr:uid="{552A50EE-3225-4655-87C3-728B10C6B7D0}"/>
    <cellStyle name="20 % - uthevingsfarge 1 4 3 2" xfId="1198" xr:uid="{FDD2DA1C-D11E-45E1-B51A-5163DB533C19}"/>
    <cellStyle name="20 % - uthevingsfarge 1 4 3 3" xfId="1889" xr:uid="{344A339F-D038-4892-A7FE-1665C044E8C6}"/>
    <cellStyle name="20 % - uthevingsfarge 1 4 3 4" xfId="2085" xr:uid="{4D87BAEA-C345-4F21-B6CF-F64CC18E9477}"/>
    <cellStyle name="20 % - uthevingsfarge 1 4 3 5" xfId="2240" xr:uid="{2DB3C263-32E1-4587-86D0-5DDDB45356F5}"/>
    <cellStyle name="20 % - uthevingsfarge 1 4 3 6" xfId="2386" xr:uid="{07BAEBD0-DF21-4167-8136-FD935102FCD1}"/>
    <cellStyle name="20 % - uthevingsfarge 1 4 3 7" xfId="2758" xr:uid="{B78828D6-BDCC-4BA7-B88C-45C5361AA77C}"/>
    <cellStyle name="20 % - uthevingsfarge 1 4 3 8" xfId="3006" xr:uid="{A99675D1-0765-444D-9BA4-F8E93F911A56}"/>
    <cellStyle name="20 % - uthevingsfarge 1 4 3 9" xfId="3192" xr:uid="{6E85647E-7090-4AF2-A0F6-574CD6CEAB9A}"/>
    <cellStyle name="20 % - uthevingsfarge 1 4 4" xfId="1277" xr:uid="{AFF91B91-5DC7-4200-A4F6-843EB94773B3}"/>
    <cellStyle name="20 % – uthevingsfarge 1 4 4" xfId="1098" xr:uid="{D2132FB6-2FE7-475D-88E5-B18E4278FED8}"/>
    <cellStyle name="20 % - uthevingsfarge 1 4 5" xfId="1377" xr:uid="{55FD51A5-EE3D-4B83-AA45-BED9FDD6633F}"/>
    <cellStyle name="20 % – uthevingsfarge 1 4 5" xfId="1149" xr:uid="{918B2A34-655F-4938-81BB-4680E30DB651}"/>
    <cellStyle name="20 % - uthevingsfarge 1 4 6" xfId="1448" xr:uid="{6BA03166-12DC-4DDD-A253-31BB18045AB9}"/>
    <cellStyle name="20 % – uthevingsfarge 1 4 6" xfId="1406" xr:uid="{51C28319-FF5A-4308-8757-0195E38709D6}"/>
    <cellStyle name="20 % - uthevingsfarge 1 4 7" xfId="1564" xr:uid="{299CF900-0E38-4F74-BD61-50B339FF12A3}"/>
    <cellStyle name="20 % – uthevingsfarge 1 4 7" xfId="1420" xr:uid="{0599367F-632B-476C-8AFD-6B883E73785F}"/>
    <cellStyle name="20 % - uthevingsfarge 1 4 8" xfId="1533" xr:uid="{C028402A-3D14-43E7-8D7F-FA473BB1E73E}"/>
    <cellStyle name="20 % – uthevingsfarge 1 4 8" xfId="1531" xr:uid="{A681745B-D0DD-4A24-9B3E-A54439076586}"/>
    <cellStyle name="20 % - uthevingsfarge 1 4 9" xfId="1659" xr:uid="{0CC692CB-0267-4911-84A7-67D23C1D1520}"/>
    <cellStyle name="20 % – uthevingsfarge 1 4 9" xfId="1413" xr:uid="{669A1AB2-619B-4464-89BC-C641FCBC0B26}"/>
    <cellStyle name="20 % – uthevingsfarge 1 5" xfId="205" xr:uid="{61CB5414-D584-4AD8-9E86-6C598ED56D76}"/>
    <cellStyle name="20 % – uthevingsfarge 1 5 2" xfId="773" xr:uid="{6FED1E62-D642-4173-A270-BD84FA5FAF7E}"/>
    <cellStyle name="20 % – uthevingsfarge 1 5 3" xfId="489" xr:uid="{6C97F871-C416-400C-A59A-E63FFA896DF4}"/>
    <cellStyle name="20 % – uthevingsfarge 1 6" xfId="490" xr:uid="{87E81C55-1687-4592-AFF7-C461087748D9}"/>
    <cellStyle name="20 % – uthevingsfarge 1 6 2" xfId="774" xr:uid="{6CCB1C46-C913-4F99-9B57-45D04F00203D}"/>
    <cellStyle name="20 % – uthevingsfarge 1 7" xfId="486" xr:uid="{EFA9E12E-0E60-455A-9ABC-DC72E28E8091}"/>
    <cellStyle name="20 % – uthevingsfarge 1 7 2" xfId="770" xr:uid="{FC950E6D-6A3D-42C5-BD1B-64C154863EAB}"/>
    <cellStyle name="20 % – uthevingsfarge 1 8" xfId="809" xr:uid="{DC4262E9-B3CA-4DB8-BC75-9B9EFE09D120}"/>
    <cellStyle name="20 % – uthevingsfarge 1 9" xfId="1108" xr:uid="{15AF66DC-22E4-4214-9958-2A9E51B45453}"/>
    <cellStyle name="20 % – uthevingsfarge 2" xfId="33" builtinId="34" customBuiltin="1"/>
    <cellStyle name="20 % – uthevingsfarge 2 10" xfId="1086" xr:uid="{055FEC4F-8CCC-4676-AAD1-31180F845472}"/>
    <cellStyle name="20 % – uthevingsfarge 2 11" xfId="523" xr:uid="{A7EB8D83-584F-4C2B-BD9C-8EDA139B9E89}"/>
    <cellStyle name="20 % – uthevingsfarge 2 12" xfId="1682" xr:uid="{F0DB94D3-E5B1-4E7D-A659-5EF33D61801C}"/>
    <cellStyle name="20 % – uthevingsfarge 2 13" xfId="2498" xr:uid="{B8E945BB-D228-4243-8A56-7784CE552407}"/>
    <cellStyle name="20 % - uthevingsfarge 2 2" xfId="109" xr:uid="{00000000-0005-0000-0000-000009000000}"/>
    <cellStyle name="20 % – uthevingsfarge 2 2" xfId="225" xr:uid="{529E92CF-8883-4D0B-A927-B0F10A6CD40A}"/>
    <cellStyle name="20 % - uthevingsfarge 2 2 10" xfId="1663" xr:uid="{FCE149B8-AE95-49A8-BCA1-E0C91A38DF38}"/>
    <cellStyle name="20 % – uthevingsfarge 2 2 10" xfId="1442" xr:uid="{897AC5DE-A5BD-4012-8BDB-47C220D446DD}"/>
    <cellStyle name="20 % - uthevingsfarge 2 2 11" xfId="591" xr:uid="{501F8C4A-4A97-4B8B-884D-C1792FC9CA61}"/>
    <cellStyle name="20 % – uthevingsfarge 2 2 11" xfId="450" xr:uid="{05D76862-E9B3-496E-BA1A-A53D50FE4559}"/>
    <cellStyle name="20 % - uthevingsfarge 2 2 12" xfId="1725" xr:uid="{37D62799-E230-4ED5-909B-7F73DF693418}"/>
    <cellStyle name="20 % - uthevingsfarge 2 2 13" xfId="1911" xr:uid="{9DE8BA7B-9183-4CBB-AD2C-AC1BBAF054BD}"/>
    <cellStyle name="20 % - uthevingsfarge 2 2 14" xfId="1811" xr:uid="{2225AB8A-2886-4037-A3E5-99976FF4FA7B}"/>
    <cellStyle name="20 % - uthevingsfarge 2 2 15" xfId="1818" xr:uid="{FBCD0A75-F295-4E0D-8FA2-C1CE4E0E2903}"/>
    <cellStyle name="20 % - uthevingsfarge 2 2 16" xfId="2564" xr:uid="{77FAD26E-5B87-4A3F-98E6-B41B5A498074}"/>
    <cellStyle name="20 % - uthevingsfarge 2 2 17" xfId="2496" xr:uid="{6A19A31D-3815-4792-B56B-FF26F95809C2}"/>
    <cellStyle name="20 % - uthevingsfarge 2 2 18" xfId="2670" xr:uid="{02FF5EDD-2D9A-4FCC-90C3-8759CC5699BC}"/>
    <cellStyle name="20 % - uthevingsfarge 2 2 19" xfId="2889" xr:uid="{81A9AD63-B967-46FB-AC8B-8C7AC5C1E00D}"/>
    <cellStyle name="20 % - uthevingsfarge 2 2 2" xfId="156" xr:uid="{00000000-0005-0000-0000-00000A000000}"/>
    <cellStyle name="20 % – uthevingsfarge 2 2 2" xfId="553" xr:uid="{08B18B30-1F03-4EC1-AEC6-96161D4CC79B}"/>
    <cellStyle name="20 % - uthevingsfarge 2 2 2 10" xfId="619" xr:uid="{81C69710-959B-462C-9333-2DFB056F3182}"/>
    <cellStyle name="20 % - uthevingsfarge 2 2 2 11" xfId="1767" xr:uid="{EDE3F8C8-D1F9-4853-B2F1-255BB45E2B07}"/>
    <cellStyle name="20 % - uthevingsfarge 2 2 2 12" xfId="1905" xr:uid="{737517D0-A7D3-470D-9DCD-FCF487DBB410}"/>
    <cellStyle name="20 % - uthevingsfarge 2 2 2 13" xfId="1806" xr:uid="{ED23AE0D-C408-4139-8CA4-C14E12E5B058}"/>
    <cellStyle name="20 % - uthevingsfarge 2 2 2 14" xfId="2106" xr:uid="{CCA14C8C-B890-46AD-8664-4153ED04E6EC}"/>
    <cellStyle name="20 % - uthevingsfarge 2 2 2 15" xfId="2611" xr:uid="{BD560684-BC64-454F-ABD6-1B5E7976B487}"/>
    <cellStyle name="20 % - uthevingsfarge 2 2 2 16" xfId="2785" xr:uid="{B4800749-6DD9-484F-9120-9B5241389E3A}"/>
    <cellStyle name="20 % - uthevingsfarge 2 2 2 17" xfId="2895" xr:uid="{660175C9-C4AD-484C-94AA-C6E95F449334}"/>
    <cellStyle name="20 % - uthevingsfarge 2 2 2 18" xfId="3035" xr:uid="{265D6F85-F8DD-4A0B-BE46-9C96007779F3}"/>
    <cellStyle name="20 % - uthevingsfarge 2 2 2 19" xfId="3221" xr:uid="{E37C1CB4-0DE1-470D-B104-C3ACFDE64F1B}"/>
    <cellStyle name="20 % - uthevingsfarge 2 2 2 2" xfId="299" xr:uid="{977CB1E1-B731-46BD-9627-6D06F180B8E2}"/>
    <cellStyle name="20 % – uthevingsfarge 2 2 2 2" xfId="842" xr:uid="{0AB71690-EB80-415B-B20E-243421B7C444}"/>
    <cellStyle name="20 % - uthevingsfarge 2 2 2 2 10" xfId="3367" xr:uid="{075B516B-BE0A-49EF-AA4A-AB591B1526D3}"/>
    <cellStyle name="20 % - uthevingsfarge 2 2 2 2 11" xfId="3552" xr:uid="{46894B22-F1AD-4EA9-BEDC-EB4DD6C4C2DF}"/>
    <cellStyle name="20 % - uthevingsfarge 2 2 2 2 12" xfId="3735" xr:uid="{634E3858-7271-469B-A0F5-FC7CFCAC8C98}"/>
    <cellStyle name="20 % - uthevingsfarge 2 2 2 2 13" xfId="3915" xr:uid="{80E3841A-A1CD-482C-ABAF-1134004BDB7E}"/>
    <cellStyle name="20 % - uthevingsfarge 2 2 2 2 14" xfId="4088" xr:uid="{224F5A3D-2086-44E2-834B-59862D8CD637}"/>
    <cellStyle name="20 % - uthevingsfarge 2 2 2 2 15" xfId="4257" xr:uid="{BD8F5815-73A0-489E-ADBD-1D8D39B766E8}"/>
    <cellStyle name="20 % - uthevingsfarge 2 2 2 2 16" xfId="4412" xr:uid="{C6A8B8F9-D146-4AF8-9E06-37416C83B3FE}"/>
    <cellStyle name="20 % - uthevingsfarge 2 2 2 2 17" xfId="4558" xr:uid="{51C835CD-A672-4163-909D-622C84DAA3DF}"/>
    <cellStyle name="20 % - uthevingsfarge 2 2 2 2 2" xfId="910" xr:uid="{8DF3F3C1-80A5-4914-B887-AD029D20C8E4}"/>
    <cellStyle name="20 % - uthevingsfarge 2 2 2 2 3" xfId="1877" xr:uid="{B0061AE7-F129-420D-A3DC-6838C7350D51}"/>
    <cellStyle name="20 % - uthevingsfarge 2 2 2 2 4" xfId="2075" xr:uid="{E9DBB86F-683A-46C6-8546-BF772FC6DDCB}"/>
    <cellStyle name="20 % - uthevingsfarge 2 2 2 2 5" xfId="2230" xr:uid="{D4BD7F4E-FF94-4B01-A148-A1328E751623}"/>
    <cellStyle name="20 % - uthevingsfarge 2 2 2 2 6" xfId="2376" xr:uid="{B2803A65-1FBB-4641-B70D-0BE2F5470612}"/>
    <cellStyle name="20 % - uthevingsfarge 2 2 2 2 7" xfId="2746" xr:uid="{6458A1EE-E136-49F9-BEF0-9E495CDC31E8}"/>
    <cellStyle name="20 % - uthevingsfarge 2 2 2 2 8" xfId="2995" xr:uid="{A1D8739A-4AC0-45E9-B217-4269BD85314E}"/>
    <cellStyle name="20 % - uthevingsfarge 2 2 2 2 9" xfId="3181" xr:uid="{35EB7D36-6BD8-4CAA-B232-9B813D38D5E4}"/>
    <cellStyle name="20 % - uthevingsfarge 2 2 2 20" xfId="3407" xr:uid="{31DADA93-7C3A-491C-BFC4-B0E2382330E3}"/>
    <cellStyle name="20 % - uthevingsfarge 2 2 2 21" xfId="3591" xr:uid="{553629ED-5E79-4408-8326-B685A4EE2F99}"/>
    <cellStyle name="20 % - uthevingsfarge 2 2 2 22" xfId="3773" xr:uid="{770777EB-2B64-4C25-A410-AF7F2360D3E7}"/>
    <cellStyle name="20 % - uthevingsfarge 2 2 2 23" xfId="3952" xr:uid="{B4AAA6FD-7ABD-4D61-AFD6-F21CB4EDC4A8}"/>
    <cellStyle name="20 % - uthevingsfarge 2 2 2 24" xfId="4124" xr:uid="{F89E760F-2E09-4C25-8681-89CE495ACB5E}"/>
    <cellStyle name="20 % - uthevingsfarge 2 2 2 25" xfId="4288" xr:uid="{547BEA36-5D21-4AD9-9252-65AE76734D44}"/>
    <cellStyle name="20 % - uthevingsfarge 2 2 2 3" xfId="1213" xr:uid="{C7002CC2-B3B7-4A0C-822C-E5AABA5FA662}"/>
    <cellStyle name="20 % – uthevingsfarge 2 2 2 3" xfId="1141" xr:uid="{E163078C-3FA8-444B-BCB0-B4FDDA9E1B6D}"/>
    <cellStyle name="20 % - uthevingsfarge 2 2 2 4" xfId="1100" xr:uid="{0AA6E588-C7B1-463B-8599-7BB571690D14}"/>
    <cellStyle name="20 % – uthevingsfarge 2 2 2 4" xfId="1247" xr:uid="{5A8D7BD4-DFE3-4883-BE66-57D7F857FD8F}"/>
    <cellStyle name="20 % - uthevingsfarge 2 2 2 5" xfId="1089" xr:uid="{85D096FD-8F7B-404C-B938-1AC77950E6B4}"/>
    <cellStyle name="20 % – uthevingsfarge 2 2 2 5" xfId="1351" xr:uid="{075CB481-E77A-456F-92CD-B94B10FED524}"/>
    <cellStyle name="20 % - uthevingsfarge 2 2 2 6" xfId="1445" xr:uid="{5FCCFF2D-5CCA-4106-8AA0-3A897E0EBDF9}"/>
    <cellStyle name="20 % – uthevingsfarge 2 2 2 6" xfId="1444" xr:uid="{A8607F56-DCF4-4BB6-BE95-CFA0E722E5CE}"/>
    <cellStyle name="20 % - uthevingsfarge 2 2 2 7" xfId="1553" xr:uid="{496FCDEF-28AD-4E3C-850F-4F0C5F0BC226}"/>
    <cellStyle name="20 % – uthevingsfarge 2 2 2 7" xfId="1526" xr:uid="{31A0F3C8-0998-4825-82E2-865CBDF1BD7D}"/>
    <cellStyle name="20 % - uthevingsfarge 2 2 2 8" xfId="1026" xr:uid="{A48E05ED-ACA2-47B7-928B-646BD34593E8}"/>
    <cellStyle name="20 % – uthevingsfarge 2 2 2 8" xfId="1428" xr:uid="{3236CCB0-1092-4FB8-B3BC-01731498ACE9}"/>
    <cellStyle name="20 % - uthevingsfarge 2 2 2 9" xfId="1262" xr:uid="{E92327F6-BBBF-4E2A-BE72-8A1C4EA8AC55}"/>
    <cellStyle name="20 % – uthevingsfarge 2 2 2 9" xfId="1275" xr:uid="{BC01E72B-59A0-4A1C-B57A-B975AF510777}"/>
    <cellStyle name="20 % - uthevingsfarge 2 2 20" xfId="2930" xr:uid="{5C939D08-9D76-43E3-B40A-91579D8E87BE}"/>
    <cellStyle name="20 % - uthevingsfarge 2 2 21" xfId="2925" xr:uid="{711843BC-D92C-4C91-8D9E-91678E9B2ED7}"/>
    <cellStyle name="20 % - uthevingsfarge 2 2 22" xfId="3033" xr:uid="{AB44B3DB-B5B2-45B0-8D6A-FDFEF86AEAE7}"/>
    <cellStyle name="20 % - uthevingsfarge 2 2 23" xfId="3219" xr:uid="{5CD00396-F433-42A4-AB36-55C7238E65E4}"/>
    <cellStyle name="20 % - uthevingsfarge 2 2 24" xfId="3405" xr:uid="{BF3C4EB1-B2CB-4AE3-926E-9DEB6D17A66F}"/>
    <cellStyle name="20 % - uthevingsfarge 2 2 25" xfId="3589" xr:uid="{5121D4B6-6FEF-4649-A20C-9A7A25AB076C}"/>
    <cellStyle name="20 % - uthevingsfarge 2 2 26" xfId="3771" xr:uid="{E8CFD9DD-42F1-4BB2-B97D-E12C3D62F884}"/>
    <cellStyle name="20 % - uthevingsfarge 2 2 3" xfId="255" xr:uid="{4D5AE747-A2D5-457D-9596-408FDDE3FEA1}"/>
    <cellStyle name="20 % – uthevingsfarge 2 2 3" xfId="678" xr:uid="{6544DB50-4B04-49AB-993D-76A6556095A6}"/>
    <cellStyle name="20 % - uthevingsfarge 2 2 3 10" xfId="3324" xr:uid="{45A82F1B-CB90-45C4-960A-203755FE20AA}"/>
    <cellStyle name="20 % - uthevingsfarge 2 2 3 11" xfId="3509" xr:uid="{AD1759B8-6A38-4BC5-B62B-CEC7C1DBEE95}"/>
    <cellStyle name="20 % - uthevingsfarge 2 2 3 12" xfId="3693" xr:uid="{681D52BE-4E25-4BFE-B511-7E014871F3BB}"/>
    <cellStyle name="20 % - uthevingsfarge 2 2 3 13" xfId="3873" xr:uid="{3BFC6148-7F8F-4699-98D7-F4DD54C226C3}"/>
    <cellStyle name="20 % - uthevingsfarge 2 2 3 14" xfId="4047" xr:uid="{96980BD1-A0AC-42FF-9683-A56DBF9C1C3C}"/>
    <cellStyle name="20 % - uthevingsfarge 2 2 3 15" xfId="4217" xr:uid="{DF193D04-A6FD-41A5-AF33-30542B4C60BA}"/>
    <cellStyle name="20 % - uthevingsfarge 2 2 3 16" xfId="4375" xr:uid="{2BA4D17A-2E7B-4523-900D-0A48599C5554}"/>
    <cellStyle name="20 % - uthevingsfarge 2 2 3 17" xfId="4521" xr:uid="{0FD51F98-9A27-45C2-BC4A-5861B78B533D}"/>
    <cellStyle name="20 % - uthevingsfarge 2 2 3 2" xfId="883" xr:uid="{A62FD7E5-9C32-436F-9D38-C617A7A82F1E}"/>
    <cellStyle name="20 % – uthevingsfarge 2 2 3 2" xfId="968" xr:uid="{DBCADC26-0098-499A-A3EB-650489076CF1}"/>
    <cellStyle name="20 % - uthevingsfarge 2 2 3 3" xfId="1834" xr:uid="{2C410C0A-CAB3-4A5A-A356-8CF30FB95709}"/>
    <cellStyle name="20 % - uthevingsfarge 2 2 3 4" xfId="2035" xr:uid="{2A7A6AB5-7191-4154-8533-192EDD384830}"/>
    <cellStyle name="20 % - uthevingsfarge 2 2 3 5" xfId="2193" xr:uid="{3217468B-0A5A-4260-BCB3-50A1E43D69EB}"/>
    <cellStyle name="20 % - uthevingsfarge 2 2 3 6" xfId="2339" xr:uid="{E2432D04-6AAB-43DA-98D2-0EE180344873}"/>
    <cellStyle name="20 % - uthevingsfarge 2 2 3 7" xfId="2702" xr:uid="{B10FABC1-DCFF-4B21-BBFC-A3331104967B}"/>
    <cellStyle name="20 % - uthevingsfarge 2 2 3 8" xfId="2951" xr:uid="{99D8E020-40D2-4AD2-A670-BBBFACD7D021}"/>
    <cellStyle name="20 % - uthevingsfarge 2 2 3 9" xfId="3138" xr:uid="{2AB32C0F-6B8B-4415-B3B7-D910DB85DEEE}"/>
    <cellStyle name="20 % - uthevingsfarge 2 2 4" xfId="353" xr:uid="{879E11DD-E01B-420E-BE2A-B52405A52FC4}"/>
    <cellStyle name="20 % – uthevingsfarge 2 2 4" xfId="544" xr:uid="{6D2DD6BE-D0B7-4C2F-9B98-CCDFDA143278}"/>
    <cellStyle name="20 % - uthevingsfarge 2 2 4 10" xfId="3418" xr:uid="{593C836E-33B1-40C8-83B8-4E8EECECE10F}"/>
    <cellStyle name="20 % - uthevingsfarge 2 2 4 11" xfId="3602" xr:uid="{44BB9F15-0FEA-4DD8-9988-CC41B6D8A296}"/>
    <cellStyle name="20 % - uthevingsfarge 2 2 4 12" xfId="3784" xr:uid="{A7B024B9-E187-45AB-A923-341654978F76}"/>
    <cellStyle name="20 % - uthevingsfarge 2 2 4 13" xfId="3962" xr:uid="{55EBD5A7-1DD6-4694-B4A9-B4B96DCB6447}"/>
    <cellStyle name="20 % - uthevingsfarge 2 2 4 14" xfId="4134" xr:uid="{44896C19-1B5C-4421-AAAC-14E5C6B894CF}"/>
    <cellStyle name="20 % - uthevingsfarge 2 2 4 15" xfId="4298" xr:uid="{F9D333D1-3FE2-44A3-BA59-33DC4A6D8731}"/>
    <cellStyle name="20 % - uthevingsfarge 2 2 4 16" xfId="4446" xr:uid="{90B0A22C-A7B0-4100-B302-F7024EEB7F02}"/>
    <cellStyle name="20 % - uthevingsfarge 2 2 4 17" xfId="4583" xr:uid="{43EE2EC5-641A-4E80-B81E-2A8C91CDEA27}"/>
    <cellStyle name="20 % - uthevingsfarge 2 2 4 2" xfId="1186" xr:uid="{114D61C9-9527-484B-910A-D38DB8E0DACD}"/>
    <cellStyle name="20 % – uthevingsfarge 2 2 4 2" xfId="833" xr:uid="{CE4634FF-488C-459C-80C3-469BC200E7CB}"/>
    <cellStyle name="20 % - uthevingsfarge 2 2 4 3" xfId="1927" xr:uid="{89C5B417-7E92-4B22-AA3C-FE119F70BC55}"/>
    <cellStyle name="20 % - uthevingsfarge 2 2 4 4" xfId="2116" xr:uid="{BE2EE764-816F-4CB4-A46D-30C003A03A8D}"/>
    <cellStyle name="20 % - uthevingsfarge 2 2 4 5" xfId="2264" xr:uid="{05644DC0-9472-4E87-A3CA-EE3BE8D2C7FF}"/>
    <cellStyle name="20 % - uthevingsfarge 2 2 4 6" xfId="2401" xr:uid="{77A1F18A-712E-4E8C-AA74-D2B3C44D0334}"/>
    <cellStyle name="20 % - uthevingsfarge 2 2 4 7" xfId="2799" xr:uid="{79298A81-32A3-44C2-8378-2177C519C381}"/>
    <cellStyle name="20 % - uthevingsfarge 2 2 4 8" xfId="3046" xr:uid="{AA73478E-B3B1-49C1-A88D-EA0D5457408B}"/>
    <cellStyle name="20 % - uthevingsfarge 2 2 4 9" xfId="3232" xr:uid="{D2EBA879-8240-4631-8F25-DB6FD4C77073}"/>
    <cellStyle name="20 % - uthevingsfarge 2 2 5" xfId="398" xr:uid="{9F58EA7F-CDDD-4E47-9B11-F68E8E764873}"/>
    <cellStyle name="20 % – uthevingsfarge 2 2 5" xfId="691" xr:uid="{546FDE57-4EDC-43B7-810C-BCB966184614}"/>
    <cellStyle name="20 % - uthevingsfarge 2 2 5 10" xfId="3462" xr:uid="{17ED48BB-B7A1-4267-A009-80D5C1ADE3C9}"/>
    <cellStyle name="20 % - uthevingsfarge 2 2 5 11" xfId="3646" xr:uid="{68709BCC-8054-4C7E-BAD4-CB4C5CDD8DB9}"/>
    <cellStyle name="20 % - uthevingsfarge 2 2 5 12" xfId="3828" xr:uid="{A527526B-41B4-4147-94E0-46293D306A4F}"/>
    <cellStyle name="20 % - uthevingsfarge 2 2 5 13" xfId="4005" xr:uid="{EAE4F4C6-2310-48AC-8A97-B712B5F8B27B}"/>
    <cellStyle name="20 % - uthevingsfarge 2 2 5 14" xfId="4177" xr:uid="{3843BDF1-2772-4ADA-B6D7-9D2D500237D7}"/>
    <cellStyle name="20 % - uthevingsfarge 2 2 5 15" xfId="4339" xr:uid="{D2092BD6-633C-463C-8DF9-EFDBDC0F56AB}"/>
    <cellStyle name="20 % - uthevingsfarge 2 2 5 16" xfId="4487" xr:uid="{06F398B1-1F5A-4BCA-8A0D-FF0A5886E461}"/>
    <cellStyle name="20 % - uthevingsfarge 2 2 5 17" xfId="4619" xr:uid="{2AEFB485-FBEA-4E5D-A2F9-2420DBD07A30}"/>
    <cellStyle name="20 % - uthevingsfarge 2 2 5 2" xfId="1304" xr:uid="{56F36B7F-8B2B-45D7-9239-5B49D99D9636}"/>
    <cellStyle name="20 % – uthevingsfarge 2 2 5 2" xfId="981" xr:uid="{0EBA2F27-DFA7-488C-844A-E841B35A3A32}"/>
    <cellStyle name="20 % - uthevingsfarge 2 2 5 3" xfId="1970" xr:uid="{80D9317A-040B-41CC-AF30-686AC1A34260}"/>
    <cellStyle name="20 % - uthevingsfarge 2 2 5 4" xfId="2157" xr:uid="{901FFC89-BC20-4B88-92C2-D11146D6BE03}"/>
    <cellStyle name="20 % - uthevingsfarge 2 2 5 5" xfId="2305" xr:uid="{76098C28-6B68-4EC6-8132-03B6AE9AF8A2}"/>
    <cellStyle name="20 % - uthevingsfarge 2 2 5 6" xfId="2437" xr:uid="{7D67C573-F675-4505-8D1B-64FCAA31C6E9}"/>
    <cellStyle name="20 % - uthevingsfarge 2 2 5 7" xfId="2844" xr:uid="{84E1A036-72C5-4223-9B55-B6E79CA05F3B}"/>
    <cellStyle name="20 % - uthevingsfarge 2 2 5 8" xfId="3091" xr:uid="{6ABE3CF2-AD1B-4701-9219-15EB75170236}"/>
    <cellStyle name="20 % - uthevingsfarge 2 2 5 9" xfId="3277" xr:uid="{A78995F5-8636-424F-9387-D9E9F6A05A27}"/>
    <cellStyle name="20 % - uthevingsfarge 2 2 6" xfId="391" xr:uid="{E5262C6F-0E80-4FA0-96D0-6F05B16954F1}"/>
    <cellStyle name="20 % – uthevingsfarge 2 2 6" xfId="734" xr:uid="{E03F7BDB-DED1-4528-80A8-3B4FAA8713FD}"/>
    <cellStyle name="20 % - uthevingsfarge 2 2 6 10" xfId="3455" xr:uid="{330AEF7C-398C-42E6-B002-D00011A783F8}"/>
    <cellStyle name="20 % - uthevingsfarge 2 2 6 11" xfId="3639" xr:uid="{DFA2FF61-03A8-4656-8388-2F9016EB006E}"/>
    <cellStyle name="20 % - uthevingsfarge 2 2 6 12" xfId="3821" xr:uid="{2AC88DB2-68D1-4B82-AC42-ED34C57F0B81}"/>
    <cellStyle name="20 % - uthevingsfarge 2 2 6 13" xfId="3998" xr:uid="{992FC093-CB48-43DE-8A40-36851E12F222}"/>
    <cellStyle name="20 % - uthevingsfarge 2 2 6 14" xfId="4170" xr:uid="{5015D0C3-235B-46AA-9C0B-336ACDB51DE4}"/>
    <cellStyle name="20 % - uthevingsfarge 2 2 6 15" xfId="4333" xr:uid="{A8142BE9-0776-43E8-80FD-3FD66EB1B926}"/>
    <cellStyle name="20 % - uthevingsfarge 2 2 6 16" xfId="4481" xr:uid="{F680634C-6118-4F53-B2EF-485D9B132A0E}"/>
    <cellStyle name="20 % - uthevingsfarge 2 2 6 17" xfId="4614" xr:uid="{BA86ED05-78EA-4761-B48C-1581EFDF4C21}"/>
    <cellStyle name="20 % - uthevingsfarge 2 2 6 2" xfId="1402" xr:uid="{26692F6A-43A0-4878-B405-4F2ECD641250}"/>
    <cellStyle name="20 % - uthevingsfarge 2 2 6 3" xfId="1964" xr:uid="{169ADD1B-1330-407A-9EAB-C65D82DFB405}"/>
    <cellStyle name="20 % - uthevingsfarge 2 2 6 4" xfId="2151" xr:uid="{830CA0F5-139C-4EDA-846C-453D1651AAE4}"/>
    <cellStyle name="20 % - uthevingsfarge 2 2 6 5" xfId="2299" xr:uid="{BE0948CA-7EF6-4B71-A468-1794E61BDEDD}"/>
    <cellStyle name="20 % - uthevingsfarge 2 2 6 6" xfId="2432" xr:uid="{E0ADBE53-E110-4C89-86FF-09A1470C5494}"/>
    <cellStyle name="20 % - uthevingsfarge 2 2 6 7" xfId="2837" xr:uid="{F267C110-00BD-4221-98CB-9C326947C58D}"/>
    <cellStyle name="20 % - uthevingsfarge 2 2 6 8" xfId="3084" xr:uid="{416B13A1-E75A-49D7-9F60-D600B445180F}"/>
    <cellStyle name="20 % - uthevingsfarge 2 2 6 9" xfId="3270" xr:uid="{A42C6BD5-CA45-4017-8824-67DE0B70D6F6}"/>
    <cellStyle name="20 % - uthevingsfarge 2 2 7" xfId="1437" xr:uid="{26D03EBF-983B-4DD5-B908-3D956ECF9AF4}"/>
    <cellStyle name="20 % – uthevingsfarge 2 2 7" xfId="1036" xr:uid="{2D940486-8885-49EC-B08D-9166CA6DD77E}"/>
    <cellStyle name="20 % - uthevingsfarge 2 2 8" xfId="1455" xr:uid="{9E243C7D-96A8-4BEE-B057-776872EC33E8}"/>
    <cellStyle name="20 % – uthevingsfarge 2 2 8" xfId="1134" xr:uid="{8D5C225B-1921-4590-85DF-5FD96A8F6B88}"/>
    <cellStyle name="20 % - uthevingsfarge 2 2 9" xfId="1588" xr:uid="{CAC9AB61-4177-4F36-A2AA-7CCBB5D6C7F7}"/>
    <cellStyle name="20 % – uthevingsfarge 2 2 9" xfId="1257" xr:uid="{6A557BD7-1967-4116-897B-3929079D7388}"/>
    <cellStyle name="20 % - uthevingsfarge 2 3" xfId="125" xr:uid="{00000000-0005-0000-0000-00000B000000}"/>
    <cellStyle name="20 % – uthevingsfarge 2 3" xfId="203" xr:uid="{7C46EC04-8881-48F9-BC15-B6C6AD71A158}"/>
    <cellStyle name="20 % - uthevingsfarge 2 3 10" xfId="632" xr:uid="{0A04236F-39B4-44EB-94D1-2F275268216A}"/>
    <cellStyle name="20 % – uthevingsfarge 2 3 10" xfId="1517" xr:uid="{0CAF568E-5E3F-4398-B282-186AEBEED7B8}"/>
    <cellStyle name="20 % - uthevingsfarge 2 3 11" xfId="1738" xr:uid="{5E4F439E-6627-4909-80F7-CB01941D26D5}"/>
    <cellStyle name="20 % – uthevingsfarge 2 3 11" xfId="470" xr:uid="{F63E8903-273D-44B9-B552-415903573D98}"/>
    <cellStyle name="20 % - uthevingsfarge 2 3 12" xfId="1924" xr:uid="{21606555-0DD9-4416-BF53-4DB08D369B6C}"/>
    <cellStyle name="20 % - uthevingsfarge 2 3 13" xfId="2009" xr:uid="{B0C8BDC0-8E5A-45D1-B034-9F4ED4DCB35F}"/>
    <cellStyle name="20 % - uthevingsfarge 2 3 14" xfId="2100" xr:uid="{C748FA10-D54B-447B-9709-6CE646E80C37}"/>
    <cellStyle name="20 % - uthevingsfarge 2 3 15" xfId="2580" xr:uid="{CC92F3D5-1142-4907-9A57-843A3685FD19}"/>
    <cellStyle name="20 % - uthevingsfarge 2 3 16" xfId="2828" xr:uid="{A2D3D966-23CF-45B3-A74D-B5EBE0213F37}"/>
    <cellStyle name="20 % - uthevingsfarge 2 3 17" xfId="2901" xr:uid="{493D4808-EF65-4A2C-8EEC-3C1AFAB4F67A}"/>
    <cellStyle name="20 % - uthevingsfarge 2 3 18" xfId="3026" xr:uid="{FCD022E7-11AE-4EC5-895F-1A3CBC550070}"/>
    <cellStyle name="20 % - uthevingsfarge 2 3 19" xfId="3212" xr:uid="{8E5A6C5B-9666-495E-8374-E93182C0B1FC}"/>
    <cellStyle name="20 % - uthevingsfarge 2 3 2" xfId="171" xr:uid="{00000000-0005-0000-0000-00000C000000}"/>
    <cellStyle name="20 % – uthevingsfarge 2 3 2" xfId="573" xr:uid="{6DBAE30C-1F1C-4042-B3BF-12F2394CA8EF}"/>
    <cellStyle name="20 % - uthevingsfarge 2 3 2 10" xfId="2932" xr:uid="{7371F5BB-CA0B-4764-8013-8F89C4D01EAA}"/>
    <cellStyle name="20 % - uthevingsfarge 2 3 2 11" xfId="3105" xr:uid="{EDE8F90B-697F-4018-AE3B-6C7DD0933812}"/>
    <cellStyle name="20 % - uthevingsfarge 2 3 2 12" xfId="3291" xr:uid="{DC006632-963C-44F5-97B5-226F0944C1B7}"/>
    <cellStyle name="20 % - uthevingsfarge 2 3 2 13" xfId="3476" xr:uid="{152CCE44-FD50-4C64-B72C-AC9F421DDCBB}"/>
    <cellStyle name="20 % - uthevingsfarge 2 3 2 14" xfId="3660" xr:uid="{D4F1633D-9BCB-4674-BF28-E6F0FCD0BDD3}"/>
    <cellStyle name="20 % - uthevingsfarge 2 3 2 15" xfId="3842" xr:uid="{27336670-3FEC-4980-8D06-8747F07E21F4}"/>
    <cellStyle name="20 % - uthevingsfarge 2 3 2 16" xfId="4018" xr:uid="{DDD36DC4-138D-4AC4-AFCF-44315900FF32}"/>
    <cellStyle name="20 % - uthevingsfarge 2 3 2 17" xfId="4190" xr:uid="{6A333F13-4731-4B29-A98E-7CF964259D2B}"/>
    <cellStyle name="20 % - uthevingsfarge 2 3 2 18" xfId="4350" xr:uid="{0103AA2C-1199-41DF-BD09-E77F8A83B586}"/>
    <cellStyle name="20 % - uthevingsfarge 2 3 2 2" xfId="314" xr:uid="{C88F07DF-FAC6-46BC-8DDF-F43AC090A27F}"/>
    <cellStyle name="20 % – uthevingsfarge 2 3 2 2" xfId="862" xr:uid="{A4930A63-622B-4848-9069-6146117B3B51}"/>
    <cellStyle name="20 % - uthevingsfarge 2 3 2 2 10" xfId="3566" xr:uid="{8512A2FD-3C68-43E7-B461-1FA6D72AE245}"/>
    <cellStyle name="20 % - uthevingsfarge 2 3 2 2 11" xfId="3749" xr:uid="{450EF21F-DAFB-4D42-8C0D-809E320D8E9E}"/>
    <cellStyle name="20 % - uthevingsfarge 2 3 2 2 12" xfId="3929" xr:uid="{0B1ADD75-B32B-40F8-91B3-D871772D7918}"/>
    <cellStyle name="20 % - uthevingsfarge 2 3 2 2 13" xfId="4102" xr:uid="{FDA150C6-30E6-440D-A21F-3BD9C8D1A552}"/>
    <cellStyle name="20 % - uthevingsfarge 2 3 2 2 14" xfId="4270" xr:uid="{38737808-00F4-457D-B6F5-42AE973124FC}"/>
    <cellStyle name="20 % - uthevingsfarge 2 3 2 2 15" xfId="4425" xr:uid="{13808A1E-3358-4A62-9939-39D49D48A8BC}"/>
    <cellStyle name="20 % - uthevingsfarge 2 3 2 2 16" xfId="4571" xr:uid="{6A3C7395-7FB8-4E91-929A-D2654E3F82A2}"/>
    <cellStyle name="20 % - uthevingsfarge 2 3 2 2 2" xfId="1892" xr:uid="{EFFEE2EA-EF8E-479D-BC3F-6E87CBF0FD1B}"/>
    <cellStyle name="20 % - uthevingsfarge 2 3 2 2 3" xfId="2088" xr:uid="{5A61D28E-9AF9-4FE7-92AF-4840E52F7CB0}"/>
    <cellStyle name="20 % - uthevingsfarge 2 3 2 2 4" xfId="2243" xr:uid="{E450B351-5C30-4158-AA19-4A740A7D9CB3}"/>
    <cellStyle name="20 % - uthevingsfarge 2 3 2 2 5" xfId="2389" xr:uid="{7B82926F-E3B1-4D9C-AAB0-D87F7F2E9C58}"/>
    <cellStyle name="20 % - uthevingsfarge 2 3 2 2 6" xfId="2761" xr:uid="{758FCB39-412D-4BE1-9C7F-89A55BB76903}"/>
    <cellStyle name="20 % - uthevingsfarge 2 3 2 2 7" xfId="3009" xr:uid="{003777ED-5C31-4C7B-B5B1-BA878EBB711F}"/>
    <cellStyle name="20 % - uthevingsfarge 2 3 2 2 8" xfId="3195" xr:uid="{E767845F-D209-4C43-8483-6CDF6F88DEB0}"/>
    <cellStyle name="20 % - uthevingsfarge 2 3 2 2 9" xfId="3381" xr:uid="{8EFC27D6-65A7-4C69-A7A2-19156D702234}"/>
    <cellStyle name="20 % - uthevingsfarge 2 3 2 3" xfId="923" xr:uid="{401DCD0D-1758-4DD2-A4C8-765F590D573C}"/>
    <cellStyle name="20 % - uthevingsfarge 2 3 2 4" xfId="1782" xr:uid="{104E20B8-15EA-4F88-9B02-BEBCF5578BEB}"/>
    <cellStyle name="20 % - uthevingsfarge 2 3 2 5" xfId="1976" xr:uid="{CDB86B27-2057-4E61-8EF2-66A5B56B4F44}"/>
    <cellStyle name="20 % - uthevingsfarge 2 3 2 6" xfId="2024" xr:uid="{F2B6700A-3866-4B63-94B4-95AD009EFECC}"/>
    <cellStyle name="20 % - uthevingsfarge 2 3 2 7" xfId="2168" xr:uid="{7C15F5BD-59E7-474D-B4FF-4FF2082337A7}"/>
    <cellStyle name="20 % - uthevingsfarge 2 3 2 8" xfId="2626" xr:uid="{996AF4BC-5592-4FE7-BC53-356CAE6B1B34}"/>
    <cellStyle name="20 % - uthevingsfarge 2 3 2 9" xfId="2794" xr:uid="{57CEBDFE-9A19-44EE-9B4D-0D0655304DFC}"/>
    <cellStyle name="20 % - uthevingsfarge 2 3 20" xfId="3398" xr:uid="{C036B2D4-0CAA-4A7A-B79B-118ED37B6D4F}"/>
    <cellStyle name="20 % - uthevingsfarge 2 3 21" xfId="3582" xr:uid="{F1DD5DFB-9FFE-4ADE-AC8A-9ADA9A61CC75}"/>
    <cellStyle name="20 % - uthevingsfarge 2 3 22" xfId="3764" xr:uid="{9A93052B-AEEC-4722-89AF-E34D4675CBFD}"/>
    <cellStyle name="20 % - uthevingsfarge 2 3 23" xfId="3944" xr:uid="{B9D28213-721C-4F56-B5F4-BBE7E68C917E}"/>
    <cellStyle name="20 % - uthevingsfarge 2 3 24" xfId="4116" xr:uid="{EB6826C4-9756-4D06-8C5A-A431F7983C0F}"/>
    <cellStyle name="20 % - uthevingsfarge 2 3 25" xfId="4282" xr:uid="{6D6B76E0-2D7D-4D47-A251-6070E2482E4B}"/>
    <cellStyle name="20 % - uthevingsfarge 2 3 3" xfId="270" xr:uid="{B1D3B580-ACCD-4B9F-BA0C-C930265477C7}"/>
    <cellStyle name="20 % – uthevingsfarge 2 3 3" xfId="754" xr:uid="{915B7251-86B2-4000-B86C-E5E4A28049E5}"/>
    <cellStyle name="20 % - uthevingsfarge 2 3 3 10" xfId="3338" xr:uid="{63FE07BC-F05E-4ADC-A2A6-93FE409A0BE2}"/>
    <cellStyle name="20 % - uthevingsfarge 2 3 3 11" xfId="3523" xr:uid="{DC8744B8-976A-4071-8B63-E58C093EC039}"/>
    <cellStyle name="20 % - uthevingsfarge 2 3 3 12" xfId="3707" xr:uid="{E1D31167-561B-4633-9A92-6524C93A520A}"/>
    <cellStyle name="20 % - uthevingsfarge 2 3 3 13" xfId="3887" xr:uid="{C9333AE7-549B-4AF1-B42A-91B180402B6B}"/>
    <cellStyle name="20 % - uthevingsfarge 2 3 3 14" xfId="4061" xr:uid="{429DC63E-B49C-47AF-828A-387BBA5EAB58}"/>
    <cellStyle name="20 % - uthevingsfarge 2 3 3 15" xfId="4231" xr:uid="{FF4B50C8-6451-466A-BF80-7C0996E8A5C5}"/>
    <cellStyle name="20 % - uthevingsfarge 2 3 3 16" xfId="4388" xr:uid="{8D569B5A-A8BA-42FE-BED3-09C9C936763A}"/>
    <cellStyle name="20 % - uthevingsfarge 2 3 3 17" xfId="4534" xr:uid="{E6EFBED7-A1BC-44AE-AC66-DFFBAE713067}"/>
    <cellStyle name="20 % - uthevingsfarge 2 3 3 2" xfId="1226" xr:uid="{2E560743-393D-4E79-BD99-B609122572D3}"/>
    <cellStyle name="20 % - uthevingsfarge 2 3 3 3" xfId="1849" xr:uid="{D0372800-7E81-4429-814D-7D131778C577}"/>
    <cellStyle name="20 % - uthevingsfarge 2 3 3 4" xfId="2049" xr:uid="{4585CB42-A1BF-425E-A131-55FB699D9902}"/>
    <cellStyle name="20 % - uthevingsfarge 2 3 3 5" xfId="2206" xr:uid="{14498B88-0D13-4329-B709-1E425452AD4C}"/>
    <cellStyle name="20 % - uthevingsfarge 2 3 3 6" xfId="2352" xr:uid="{7232B546-A9CF-4862-8A99-3E1EE0ABF7B7}"/>
    <cellStyle name="20 % - uthevingsfarge 2 3 3 7" xfId="2717" xr:uid="{7F5FD149-8380-4B91-98A2-AC2636642266}"/>
    <cellStyle name="20 % - uthevingsfarge 2 3 3 8" xfId="2966" xr:uid="{525CEE2C-FD5F-43A0-8509-03A638EE1533}"/>
    <cellStyle name="20 % - uthevingsfarge 2 3 3 9" xfId="3152" xr:uid="{2BC5ECFE-94EB-4947-A80E-FB6F24AC201F}"/>
    <cellStyle name="20 % - uthevingsfarge 2 3 4" xfId="373" xr:uid="{1C863FD1-6C83-4E46-9DD7-895CC87F4EF1}"/>
    <cellStyle name="20 % – uthevingsfarge 2 3 4" xfId="1056" xr:uid="{E75ED0B8-0886-4E48-A678-41FF02C1D7B4}"/>
    <cellStyle name="20 % - uthevingsfarge 2 3 4 10" xfId="3437" xr:uid="{F99995E3-7B7B-4D22-A16B-B535FAFFBBAC}"/>
    <cellStyle name="20 % - uthevingsfarge 2 3 4 11" xfId="3621" xr:uid="{E5B1E151-9EA0-4286-8233-350007F77C4F}"/>
    <cellStyle name="20 % - uthevingsfarge 2 3 4 12" xfId="3803" xr:uid="{68E27E56-D391-4EF4-B052-C013B9EB9963}"/>
    <cellStyle name="20 % - uthevingsfarge 2 3 4 13" xfId="3981" xr:uid="{D6054BDB-1DDD-48F4-8679-DC883EDFA0BE}"/>
    <cellStyle name="20 % - uthevingsfarge 2 3 4 14" xfId="4153" xr:uid="{3FEEF379-2691-4F6D-8A0D-ADF6E566B916}"/>
    <cellStyle name="20 % - uthevingsfarge 2 3 4 15" xfId="4316" xr:uid="{6540AB77-FC35-4C92-B7C3-25EC0C3726A0}"/>
    <cellStyle name="20 % - uthevingsfarge 2 3 4 16" xfId="4464" xr:uid="{5557D8BE-EC00-4A5F-B837-31BEF05654D9}"/>
    <cellStyle name="20 % - uthevingsfarge 2 3 4 17" xfId="4600" xr:uid="{E8662240-C35B-427C-ACFA-B97FC6C63441}"/>
    <cellStyle name="20 % - uthevingsfarge 2 3 4 2" xfId="1076" xr:uid="{B407C4FC-CDDE-411F-B17B-5A2D86CE776E}"/>
    <cellStyle name="20 % - uthevingsfarge 2 3 4 3" xfId="1947" xr:uid="{7B112170-BDAB-43FF-A225-8C7F9187BDA7}"/>
    <cellStyle name="20 % - uthevingsfarge 2 3 4 4" xfId="2134" xr:uid="{8EEBDF3D-E957-4620-B3F3-EE058EEBECC9}"/>
    <cellStyle name="20 % - uthevingsfarge 2 3 4 5" xfId="2282" xr:uid="{FD9CFA43-44B5-4ABC-B272-8DC5AE3664E2}"/>
    <cellStyle name="20 % - uthevingsfarge 2 3 4 6" xfId="2418" xr:uid="{3A2C28B8-90B0-43C1-9A85-F1B0BCC337B8}"/>
    <cellStyle name="20 % - uthevingsfarge 2 3 4 7" xfId="2819" xr:uid="{73D0BD98-27D8-4902-B9BF-FE004B3D4D3B}"/>
    <cellStyle name="20 % - uthevingsfarge 2 3 4 8" xfId="3066" xr:uid="{5E283807-9F8E-47F1-BF4C-BF78AB7315B4}"/>
    <cellStyle name="20 % - uthevingsfarge 2 3 4 9" xfId="3252" xr:uid="{B1460115-B314-49F8-97C6-68CD1B605EAF}"/>
    <cellStyle name="20 % - uthevingsfarge 2 3 5" xfId="410" xr:uid="{083626D4-F622-49AB-AE57-05CCFB43A18E}"/>
    <cellStyle name="20 % – uthevingsfarge 2 3 5" xfId="1182" xr:uid="{BA0FD803-BFC1-47F6-942F-72C20346FD1A}"/>
    <cellStyle name="20 % - uthevingsfarge 2 3 5 10" xfId="3473" xr:uid="{30346E68-4A72-4D5C-AA73-CC10BA940D10}"/>
    <cellStyle name="20 % - uthevingsfarge 2 3 5 11" xfId="3657" xr:uid="{EB2346D7-E891-4336-B2C4-117FBD3B154F}"/>
    <cellStyle name="20 % - uthevingsfarge 2 3 5 12" xfId="3839" xr:uid="{0270304B-E006-46D2-BD5E-A01F971CC31D}"/>
    <cellStyle name="20 % - uthevingsfarge 2 3 5 13" xfId="4015" xr:uid="{639853C6-ACE4-425E-8F56-4A4BB6A31546}"/>
    <cellStyle name="20 % - uthevingsfarge 2 3 5 14" xfId="4187" xr:uid="{2BC634E7-9B89-471B-9BDB-D49493301DBE}"/>
    <cellStyle name="20 % - uthevingsfarge 2 3 5 15" xfId="4347" xr:uid="{768705B2-FE94-424F-B6A7-E06DB81BFDF6}"/>
    <cellStyle name="20 % - uthevingsfarge 2 3 5 16" xfId="4494" xr:uid="{785A1B5A-DADE-4BEC-B255-428331D3066C}"/>
    <cellStyle name="20 % - uthevingsfarge 2 3 5 17" xfId="4625" xr:uid="{5A55347D-1520-453A-979B-C3B8E62CB9B3}"/>
    <cellStyle name="20 % - uthevingsfarge 2 3 5 2" xfId="1318" xr:uid="{DB996EF0-14E3-4791-A083-33D702D0C116}"/>
    <cellStyle name="20 % - uthevingsfarge 2 3 5 3" xfId="1982" xr:uid="{EBD8A47E-7469-465E-81C1-7083A5D27458}"/>
    <cellStyle name="20 % - uthevingsfarge 2 3 5 4" xfId="2165" xr:uid="{9427A3C6-4BB0-4F81-9DB0-A8EA41C43DAF}"/>
    <cellStyle name="20 % - uthevingsfarge 2 3 5 5" xfId="2312" xr:uid="{52AE3530-9B3B-4BA8-B091-E35D0C6C141B}"/>
    <cellStyle name="20 % - uthevingsfarge 2 3 5 6" xfId="2443" xr:uid="{0CD3E596-CB6A-4695-A442-0914AC97EDEB}"/>
    <cellStyle name="20 % - uthevingsfarge 2 3 5 7" xfId="2856" xr:uid="{3B98C86B-EE1A-4B5C-8D94-1784BC994D97}"/>
    <cellStyle name="20 % - uthevingsfarge 2 3 5 8" xfId="3102" xr:uid="{B79EB6CC-28DE-454E-A553-7C4591179869}"/>
    <cellStyle name="20 % - uthevingsfarge 2 3 5 9" xfId="3288" xr:uid="{836C5DC5-8489-4613-AE36-C5A2367AF11E}"/>
    <cellStyle name="20 % - uthevingsfarge 2 3 6" xfId="1124" xr:uid="{C456E705-5491-4DFD-A056-2127CEFF6F92}"/>
    <cellStyle name="20 % – uthevingsfarge 2 3 6" xfId="1306" xr:uid="{893567D4-361F-4FA9-A0C3-04B96DEF7BC7}"/>
    <cellStyle name="20 % - uthevingsfarge 2 3 7" xfId="1530" xr:uid="{B073D4E7-0542-4070-B40A-7CA32ECC3321}"/>
    <cellStyle name="20 % – uthevingsfarge 2 3 7" xfId="1280" xr:uid="{8ED9A24F-3E48-4C63-908B-B2E9F1711DB7}"/>
    <cellStyle name="20 % - uthevingsfarge 2 3 8" xfId="1425" xr:uid="{2DC46521-3914-4B4C-BEB4-B44BF5D3CB1F}"/>
    <cellStyle name="20 % – uthevingsfarge 2 3 8" xfId="1515" xr:uid="{F614845C-13A7-4E13-97E7-2F9FEEEB73C5}"/>
    <cellStyle name="20 % - uthevingsfarge 2 3 9" xfId="1650" xr:uid="{E34EAA05-F62E-49A5-A29D-36E0E799AC32}"/>
    <cellStyle name="20 % – uthevingsfarge 2 3 9" xfId="1513" xr:uid="{BAAB2A40-644D-4F15-BB59-AAAFA42B52D3}"/>
    <cellStyle name="20 % - uthevingsfarge 2 4" xfId="140" xr:uid="{00000000-0005-0000-0000-00000D000000}"/>
    <cellStyle name="20 % – uthevingsfarge 2 4" xfId="347" xr:uid="{7C13E092-5B8D-405D-9264-4FF3EEF8E1AF}"/>
    <cellStyle name="20 % - uthevingsfarge 2 4 10" xfId="605" xr:uid="{DF5BF3BD-A387-434B-AFAD-370E517D53CE}"/>
    <cellStyle name="20 % – uthevingsfarge 2 4 10" xfId="499" xr:uid="{1276FF83-E402-4C5D-90B1-BECC2165C288}"/>
    <cellStyle name="20 % - uthevingsfarge 2 4 11" xfId="1752" xr:uid="{C798E621-06C5-4FF6-9EF7-148814304A08}"/>
    <cellStyle name="20 % - uthevingsfarge 2 4 12" xfId="1823" xr:uid="{60D7FD82-3198-4ECF-8230-5FDCCDC2B6C1}"/>
    <cellStyle name="20 % - uthevingsfarge 2 4 13" xfId="2026" xr:uid="{D76CC670-4C0F-47E9-BE87-27DC613EDBFD}"/>
    <cellStyle name="20 % - uthevingsfarge 2 4 14" xfId="2020" xr:uid="{05881F1D-7A12-41C2-88AC-D209A3454B10}"/>
    <cellStyle name="20 % - uthevingsfarge 2 4 15" xfId="2595" xr:uid="{EE4C6C0B-F39C-441A-9E25-9394E5316F7D}"/>
    <cellStyle name="20 % - uthevingsfarge 2 4 16" xfId="2680" xr:uid="{1BC4DC7A-157C-48B7-8E61-154CC3874C2D}"/>
    <cellStyle name="20 % - uthevingsfarge 2 4 17" xfId="2935" xr:uid="{B168AC7B-2FCF-4FCB-A40B-A092E2183088}"/>
    <cellStyle name="20 % - uthevingsfarge 2 4 18" xfId="2924" xr:uid="{02B02FA7-E73B-4639-8495-3741EE861B21}"/>
    <cellStyle name="20 % - uthevingsfarge 2 4 19" xfId="3098" xr:uid="{97B0F0C1-C544-4FBE-9CB3-9F01DE95B385}"/>
    <cellStyle name="20 % - uthevingsfarge 2 4 2" xfId="283" xr:uid="{41F582FC-3B11-4345-B7EC-6E5536F16C69}"/>
    <cellStyle name="20 % – uthevingsfarge 2 4 2" xfId="783" xr:uid="{BA49F6AB-ECF5-4B4C-AE70-265A54FF9B64}"/>
    <cellStyle name="20 % - uthevingsfarge 2 4 2 10" xfId="3351" xr:uid="{621DEECB-3948-4D47-B6F1-5246F6EEDD7F}"/>
    <cellStyle name="20 % - uthevingsfarge 2 4 2 11" xfId="3536" xr:uid="{4ABFD850-A38E-4E43-B105-CE4056FF51B8}"/>
    <cellStyle name="20 % - uthevingsfarge 2 4 2 12" xfId="3720" xr:uid="{F3A0A017-F39A-4E26-890A-C623BA855FB8}"/>
    <cellStyle name="20 % - uthevingsfarge 2 4 2 13" xfId="3900" xr:uid="{D8CD36FD-62BA-4865-AFCE-F84D661EE0F2}"/>
    <cellStyle name="20 % - uthevingsfarge 2 4 2 14" xfId="4073" xr:uid="{2C325FB1-192A-400B-9459-7A399513FC44}"/>
    <cellStyle name="20 % - uthevingsfarge 2 4 2 15" xfId="4243" xr:uid="{DBE18928-AD9C-4FC5-B237-2EF71472A705}"/>
    <cellStyle name="20 % - uthevingsfarge 2 4 2 16" xfId="4400" xr:uid="{89AA5AD8-7978-4632-939F-74392CC9A963}"/>
    <cellStyle name="20 % - uthevingsfarge 2 4 2 17" xfId="4546" xr:uid="{C6D98AAB-D79C-4DF7-961C-462E1F602E8E}"/>
    <cellStyle name="20 % - uthevingsfarge 2 4 2 2" xfId="896" xr:uid="{02DD1AF0-3E13-4D62-A25E-9485807BF911}"/>
    <cellStyle name="20 % - uthevingsfarge 2 4 2 3" xfId="1862" xr:uid="{E06A7A4E-B43C-4276-95F8-9C832CCB3198}"/>
    <cellStyle name="20 % - uthevingsfarge 2 4 2 4" xfId="2061" xr:uid="{480988A6-EA2A-4F35-9F16-836983385382}"/>
    <cellStyle name="20 % - uthevingsfarge 2 4 2 5" xfId="2218" xr:uid="{7EB8F054-C69D-4E5B-8E64-E7A369FDFE3D}"/>
    <cellStyle name="20 % - uthevingsfarge 2 4 2 6" xfId="2364" xr:uid="{8DE4925C-1A47-416C-875C-89E48939E371}"/>
    <cellStyle name="20 % - uthevingsfarge 2 4 2 7" xfId="2730" xr:uid="{48DAA659-DB15-4639-9813-7D5A1A913D8A}"/>
    <cellStyle name="20 % - uthevingsfarge 2 4 2 8" xfId="2979" xr:uid="{E8329ED7-E7C6-44D9-ABAE-47CB97330643}"/>
    <cellStyle name="20 % - uthevingsfarge 2 4 2 9" xfId="3165" xr:uid="{A144FE4B-7369-4977-9020-E6436C294CE4}"/>
    <cellStyle name="20 % - uthevingsfarge 2 4 20" xfId="3284" xr:uid="{4F42E6E0-5A91-49CC-A2A8-D49AF585A607}"/>
    <cellStyle name="20 % - uthevingsfarge 2 4 21" xfId="3469" xr:uid="{7DB4D8D6-6E8A-42EB-950D-4D50D9AD74F5}"/>
    <cellStyle name="20 % - uthevingsfarge 2 4 22" xfId="3653" xr:uid="{32BC812F-C82D-432A-B2DD-BBB78434396C}"/>
    <cellStyle name="20 % - uthevingsfarge 2 4 23" xfId="3835" xr:uid="{A2D2A7EE-9187-4CC4-A09D-3340E1CD29AB}"/>
    <cellStyle name="20 % - uthevingsfarge 2 4 24" xfId="4011" xr:uid="{C1907ABF-083A-4CD0-AC96-B2ACC7118903}"/>
    <cellStyle name="20 % - uthevingsfarge 2 4 25" xfId="4183" xr:uid="{4D21C75F-CE72-46DC-94D8-BCC8D716F8DE}"/>
    <cellStyle name="20 % - uthevingsfarge 2 4 3" xfId="431" xr:uid="{4869FF43-5531-4D0A-A935-6134EF0E787F}"/>
    <cellStyle name="20 % – uthevingsfarge 2 4 3" xfId="1084" xr:uid="{530ED3D5-B574-4802-BE5D-B989BD509DE0}"/>
    <cellStyle name="20 % - uthevingsfarge 2 4 3 10" xfId="3493" xr:uid="{284EEE87-11DF-4959-AD0C-CD16F95555FF}"/>
    <cellStyle name="20 % - uthevingsfarge 2 4 3 11" xfId="3677" xr:uid="{BE87EB4E-65AE-4433-90CB-1D1BA4D70242}"/>
    <cellStyle name="20 % - uthevingsfarge 2 4 3 12" xfId="3858" xr:uid="{C402AF80-B7A6-4F98-884E-D40954FBA83E}"/>
    <cellStyle name="20 % - uthevingsfarge 2 4 3 13" xfId="4034" xr:uid="{0B948C20-7776-4F58-AD26-0C4DCB68B41B}"/>
    <cellStyle name="20 % - uthevingsfarge 2 4 3 14" xfId="4206" xr:uid="{139D7CFD-9B93-4E37-BDBA-474DBAC1B1F8}"/>
    <cellStyle name="20 % - uthevingsfarge 2 4 3 15" xfId="4366" xr:uid="{355194DC-D580-4F53-8DC3-AD28F761F257}"/>
    <cellStyle name="20 % - uthevingsfarge 2 4 3 16" xfId="4512" xr:uid="{8DDA6195-8CE2-4335-94FA-D82A94FD7135}"/>
    <cellStyle name="20 % - uthevingsfarge 2 4 3 17" xfId="4643" xr:uid="{F2DBC460-9C10-4F65-AFEF-65167CFE19F3}"/>
    <cellStyle name="20 % - uthevingsfarge 2 4 3 2" xfId="1200" xr:uid="{7E4BA422-5125-47AB-BAFC-EC86FC56511B}"/>
    <cellStyle name="20 % - uthevingsfarge 2 4 3 3" xfId="2002" xr:uid="{16DB7A81-7CCF-4AEE-B33F-D145806A1F4E}"/>
    <cellStyle name="20 % - uthevingsfarge 2 4 3 4" xfId="2184" xr:uid="{8E15B562-F957-4081-9C98-AFD1D5E4D1E5}"/>
    <cellStyle name="20 % - uthevingsfarge 2 4 3 5" xfId="2330" xr:uid="{6F2E3A72-D92D-4B4E-B424-AC9D970FDB96}"/>
    <cellStyle name="20 % - uthevingsfarge 2 4 3 6" xfId="2461" xr:uid="{AB0F0447-ACEE-49D9-9042-42E68DA45A7E}"/>
    <cellStyle name="20 % - uthevingsfarge 2 4 3 7" xfId="2877" xr:uid="{58361924-112E-4999-809B-19D57B83CA4C}"/>
    <cellStyle name="20 % - uthevingsfarge 2 4 3 8" xfId="3122" xr:uid="{F361E5AB-A6F0-4646-AFAF-12E9AA8F9853}"/>
    <cellStyle name="20 % - uthevingsfarge 2 4 3 9" xfId="3308" xr:uid="{4E47008E-71DF-4E22-AAF6-94CB61C36466}"/>
    <cellStyle name="20 % - uthevingsfarge 2 4 4" xfId="1250" xr:uid="{BFC389A3-526D-49FA-97B8-A08297DE1CAA}"/>
    <cellStyle name="20 % – uthevingsfarge 2 4 4" xfId="1070" xr:uid="{1C8CF34A-37FA-47F2-8C4D-17D13ACE21C6}"/>
    <cellStyle name="20 % - uthevingsfarge 2 4 5" xfId="1354" xr:uid="{C98A9306-6AA1-4B92-A033-5E6F62F490D5}"/>
    <cellStyle name="20 % – uthevingsfarge 2 4 5" xfId="829" xr:uid="{DA2C2DE9-DA25-4748-BD2A-28C0DD6A7D16}"/>
    <cellStyle name="20 % - uthevingsfarge 2 4 6" xfId="1488" xr:uid="{A6742126-6BEF-4618-827E-8951AB882C22}"/>
    <cellStyle name="20 % – uthevingsfarge 2 4 6" xfId="1374" xr:uid="{5149A342-DF78-4CDC-AEC6-83BC26697264}"/>
    <cellStyle name="20 % - uthevingsfarge 2 4 7" xfId="1548" xr:uid="{E8668235-8612-441D-876E-A46623F97E42}"/>
    <cellStyle name="20 % – uthevingsfarge 2 4 7" xfId="1498" xr:uid="{8255D3FB-FECD-4489-A698-2768E43DAF0C}"/>
    <cellStyle name="20 % - uthevingsfarge 2 4 8" xfId="1487" xr:uid="{D0FD14DA-3609-4D3F-85D4-0C347AB6723F}"/>
    <cellStyle name="20 % – uthevingsfarge 2 4 8" xfId="1542" xr:uid="{E2A39EF9-098E-4299-AA35-C25E5C5477A0}"/>
    <cellStyle name="20 % - uthevingsfarge 2 4 9" xfId="1654" xr:uid="{342F6169-337F-4B6F-BA24-7D10BAB91A7D}"/>
    <cellStyle name="20 % – uthevingsfarge 2 4 9" xfId="1452" xr:uid="{D8C38B89-C924-4FFE-8419-58B0924F6378}"/>
    <cellStyle name="20 % – uthevingsfarge 2 5" xfId="413" xr:uid="{E6F4C429-5F43-41B7-BA9E-1D40A4FAE712}"/>
    <cellStyle name="20 % – uthevingsfarge 2 5 2" xfId="802" xr:uid="{0888595B-61FA-4679-8E73-CAA4829772F9}"/>
    <cellStyle name="20 % – uthevingsfarge 2 5 3" xfId="518" xr:uid="{625BC679-061A-4035-A0E1-4FCE1346F67D}"/>
    <cellStyle name="20 % – uthevingsfarge 2 6" xfId="665" xr:uid="{5D2C6033-4783-4C00-A970-1CC8E77EDC26}"/>
    <cellStyle name="20 % – uthevingsfarge 2 6 2" xfId="955" xr:uid="{17080DCA-8111-4B2C-9E49-D7C3710DDD16}"/>
    <cellStyle name="20 % – uthevingsfarge 2 7" xfId="487" xr:uid="{3E887226-4B31-44C2-A514-67AB0A55419A}"/>
    <cellStyle name="20 % – uthevingsfarge 2 7 2" xfId="771" xr:uid="{08B243C7-A0DD-4C3E-B80C-6B27F3338741}"/>
    <cellStyle name="20 % – uthevingsfarge 2 8" xfId="808" xr:uid="{7E7E2A52-817C-4B3B-B94B-0106BE4F8596}"/>
    <cellStyle name="20 % – uthevingsfarge 2 9" xfId="1107" xr:uid="{D66ABB78-6FFA-4C4F-92F4-98CA5BD90536}"/>
    <cellStyle name="20 % – uthevingsfarge 3" xfId="37" builtinId="38" customBuiltin="1"/>
    <cellStyle name="20 % – uthevingsfarge 3 10" xfId="1120" xr:uid="{174293F9-5B62-491E-826B-1638FD0416E2}"/>
    <cellStyle name="20 % – uthevingsfarge 3 11" xfId="522" xr:uid="{16C025E3-85D5-4ABD-8C42-6824419A9F91}"/>
    <cellStyle name="20 % – uthevingsfarge 3 12" xfId="1684" xr:uid="{E6606956-7A6A-43CD-AA2C-D34E6F7B1C3E}"/>
    <cellStyle name="20 % – uthevingsfarge 3 13" xfId="2502" xr:uid="{A93A6239-2435-4294-AFF2-CBF65ED7FC6A}"/>
    <cellStyle name="20 % - uthevingsfarge 3 2" xfId="111" xr:uid="{00000000-0005-0000-0000-00000F000000}"/>
    <cellStyle name="20 % – uthevingsfarge 3 2" xfId="226" xr:uid="{B64EDCA4-A02E-45D5-946C-41035C4AC57E}"/>
    <cellStyle name="20 % - uthevingsfarge 3 2 10" xfId="1602" xr:uid="{7442F7CD-89E3-4D7B-807B-C900B7C5F32F}"/>
    <cellStyle name="20 % – uthevingsfarge 3 2 10" xfId="1038" xr:uid="{3AD5A362-186B-43FF-9C17-6C4AE149CDAA}"/>
    <cellStyle name="20 % - uthevingsfarge 3 2 11" xfId="593" xr:uid="{A58BC6E7-DCC2-4F16-BC0E-C179AEFCE5CD}"/>
    <cellStyle name="20 % – uthevingsfarge 3 2 11" xfId="453" xr:uid="{AB6A70C5-585B-4299-B947-8FCAA8C9B7A5}"/>
    <cellStyle name="20 % - uthevingsfarge 3 2 12" xfId="1727" xr:uid="{AFFFC878-9649-480C-BACB-AFE674CBB8AC}"/>
    <cellStyle name="20 % - uthevingsfarge 3 2 13" xfId="1910" xr:uid="{19846F71-8E3E-4FFE-934E-4FA8A711B662}"/>
    <cellStyle name="20 % - uthevingsfarge 3 2 14" xfId="1706" xr:uid="{175FD7E6-A631-4E92-BD57-EEA3FF871603}"/>
    <cellStyle name="20 % - uthevingsfarge 3 2 15" xfId="1699" xr:uid="{17511193-7480-4498-888B-19FA9F674A78}"/>
    <cellStyle name="20 % - uthevingsfarge 3 2 16" xfId="2566" xr:uid="{7F109421-567E-428B-833A-453F5AC1CCAE}"/>
    <cellStyle name="20 % - uthevingsfarge 3 2 17" xfId="2530" xr:uid="{A4253646-F106-4A7B-B084-583DEFA0AC7F}"/>
    <cellStyle name="20 % - uthevingsfarge 3 2 18" xfId="2538" xr:uid="{1D2B1E15-C9F2-4270-BDB0-EF8C78F2FFE6}"/>
    <cellStyle name="20 % - uthevingsfarge 3 2 19" xfId="2839" xr:uid="{C3B63B01-4B29-454D-874C-73CE10FE8C47}"/>
    <cellStyle name="20 % - uthevingsfarge 3 2 2" xfId="158" xr:uid="{00000000-0005-0000-0000-000010000000}"/>
    <cellStyle name="20 % – uthevingsfarge 3 2 2" xfId="556" xr:uid="{557A0B94-31CC-4995-BAEA-3297CD23382B}"/>
    <cellStyle name="20 % - uthevingsfarge 3 2 2 10" xfId="621" xr:uid="{B28E1314-881B-4D7F-A0A1-5870268DDE4B}"/>
    <cellStyle name="20 % - uthevingsfarge 3 2 2 11" xfId="1769" xr:uid="{88285DEF-54F4-4D65-A9CB-A90E6F66C911}"/>
    <cellStyle name="20 % - uthevingsfarge 3 2 2 12" xfId="1904" xr:uid="{896CF9F7-52D7-4557-B691-9C8416096D4F}"/>
    <cellStyle name="20 % - uthevingsfarge 3 2 2 13" xfId="1711" xr:uid="{BEE4F66E-E7E5-46FC-8FA8-D4D4D287A644}"/>
    <cellStyle name="20 % - uthevingsfarge 3 2 2 14" xfId="532" xr:uid="{A2730BE7-B858-45B1-864D-5A8729A694CC}"/>
    <cellStyle name="20 % - uthevingsfarge 3 2 2 15" xfId="2613" xr:uid="{C954A010-7C24-46A2-A86C-1BF93698BE71}"/>
    <cellStyle name="20 % - uthevingsfarge 3 2 2 16" xfId="2809" xr:uid="{01B6828E-F5AB-4D1A-9469-E1B5E719006E}"/>
    <cellStyle name="20 % - uthevingsfarge 3 2 2 17" xfId="2485" xr:uid="{CC86F077-0136-4516-A5C5-2B5307668C8F}"/>
    <cellStyle name="20 % - uthevingsfarge 3 2 2 18" xfId="2685" xr:uid="{F80C3FC7-70E6-4190-8842-172644E76922}"/>
    <cellStyle name="20 % - uthevingsfarge 3 2 2 19" xfId="2921" xr:uid="{53FA280E-2422-4CBF-BC78-E3EECEA8C5AA}"/>
    <cellStyle name="20 % - uthevingsfarge 3 2 2 2" xfId="301" xr:uid="{01CA9413-3BD5-46C6-B185-0D6EF832D257}"/>
    <cellStyle name="20 % – uthevingsfarge 3 2 2 2" xfId="845" xr:uid="{F35C4017-C461-433D-B602-D3A1A4C8495A}"/>
    <cellStyle name="20 % - uthevingsfarge 3 2 2 2 10" xfId="3369" xr:uid="{E4E7D572-459D-4F71-9578-2CE55323A0C2}"/>
    <cellStyle name="20 % - uthevingsfarge 3 2 2 2 11" xfId="3554" xr:uid="{5F6C93FB-114C-43BC-90F9-1C0D30B642E5}"/>
    <cellStyle name="20 % - uthevingsfarge 3 2 2 2 12" xfId="3737" xr:uid="{834F699B-5F1C-498A-BB43-1BE92EECB225}"/>
    <cellStyle name="20 % - uthevingsfarge 3 2 2 2 13" xfId="3917" xr:uid="{F6F4FB23-59EE-47E8-B43F-FA519C879D8F}"/>
    <cellStyle name="20 % - uthevingsfarge 3 2 2 2 14" xfId="4090" xr:uid="{6A554E0F-69EF-46C9-B183-8B9A556D8B4D}"/>
    <cellStyle name="20 % - uthevingsfarge 3 2 2 2 15" xfId="4259" xr:uid="{5A7582B3-EC36-4BD6-954F-9FDAE5F98E24}"/>
    <cellStyle name="20 % - uthevingsfarge 3 2 2 2 16" xfId="4414" xr:uid="{9B7E4181-1EF5-4895-B072-DB05AA7A2260}"/>
    <cellStyle name="20 % - uthevingsfarge 3 2 2 2 17" xfId="4560" xr:uid="{624D317A-1503-4B17-9788-F321158FA395}"/>
    <cellStyle name="20 % - uthevingsfarge 3 2 2 2 2" xfId="912" xr:uid="{D03F8F20-A254-4F0E-9C1E-EFA1337F8C39}"/>
    <cellStyle name="20 % - uthevingsfarge 3 2 2 2 3" xfId="1879" xr:uid="{6E69CAA3-08D5-4B57-8455-2A4CC77B14AF}"/>
    <cellStyle name="20 % - uthevingsfarge 3 2 2 2 4" xfId="2077" xr:uid="{3B431200-7747-4AAB-9A5A-8B9FC3F4A17C}"/>
    <cellStyle name="20 % - uthevingsfarge 3 2 2 2 5" xfId="2232" xr:uid="{7AE40467-2AFA-44AF-A2B0-596E9DBF89E4}"/>
    <cellStyle name="20 % - uthevingsfarge 3 2 2 2 6" xfId="2378" xr:uid="{19716096-F8CE-4CBE-87DE-294B08CA5376}"/>
    <cellStyle name="20 % - uthevingsfarge 3 2 2 2 7" xfId="2748" xr:uid="{D20F540D-0F14-48C1-8E26-2BE8B13BF22A}"/>
    <cellStyle name="20 % - uthevingsfarge 3 2 2 2 8" xfId="2997" xr:uid="{5E7DF0A4-265B-4300-AAB8-0BFBD4981AD3}"/>
    <cellStyle name="20 % - uthevingsfarge 3 2 2 2 9" xfId="3183" xr:uid="{3357E3BC-877A-43AB-92D3-E6925ED94769}"/>
    <cellStyle name="20 % - uthevingsfarge 3 2 2 20" xfId="2926" xr:uid="{680B08D7-02FB-441B-8371-744E46A69FF5}"/>
    <cellStyle name="20 % - uthevingsfarge 3 2 2 21" xfId="2771" xr:uid="{72846B01-DE30-4870-89E4-3A3CF75F070E}"/>
    <cellStyle name="20 % - uthevingsfarge 3 2 2 22" xfId="2989" xr:uid="{AB985FF1-174F-40CF-8845-26A0A522BC1F}"/>
    <cellStyle name="20 % - uthevingsfarge 3 2 2 23" xfId="3175" xr:uid="{8CC20E62-F86B-4B0E-82B0-3A6EA2B122F0}"/>
    <cellStyle name="20 % - uthevingsfarge 3 2 2 24" xfId="3361" xr:uid="{EF81A592-3BEC-4A17-8860-66E4F4ED4EF1}"/>
    <cellStyle name="20 % - uthevingsfarge 3 2 2 25" xfId="3546" xr:uid="{90980441-2593-46BA-A7FC-010771A5EC91}"/>
    <cellStyle name="20 % - uthevingsfarge 3 2 2 3" xfId="1215" xr:uid="{9286C10F-1FC2-463D-B65A-F7CFA1E297F0}"/>
    <cellStyle name="20 % – uthevingsfarge 3 2 2 3" xfId="1144" xr:uid="{4B911832-18B5-4A76-A2D0-812CC568C443}"/>
    <cellStyle name="20 % - uthevingsfarge 3 2 2 4" xfId="1284" xr:uid="{B36A10B0-C189-4A6E-A2A8-26DCBBDC88E3}"/>
    <cellStyle name="20 % – uthevingsfarge 3 2 2 4" xfId="1171" xr:uid="{391EE69E-FD69-4F7E-8AB9-CD1862B41614}"/>
    <cellStyle name="20 % - uthevingsfarge 3 2 2 5" xfId="1383" xr:uid="{18899B15-5A1C-4767-A350-5BC57E0592D5}"/>
    <cellStyle name="20 % – uthevingsfarge 3 2 2 5" xfId="1077" xr:uid="{FFE1F13E-8634-4D2A-84AC-21FCB3A06DCF}"/>
    <cellStyle name="20 % - uthevingsfarge 3 2 2 6" xfId="1476" xr:uid="{DC485CB8-D346-40D3-8B5A-99552CB30C7E}"/>
    <cellStyle name="20 % – uthevingsfarge 3 2 2 6" xfId="1317" xr:uid="{F46206C4-BDB9-49CB-B91B-DCD313E6AC86}"/>
    <cellStyle name="20 % - uthevingsfarge 3 2 2 7" xfId="1543" xr:uid="{2A1DDD91-8147-4C8C-88C0-B02DBDA96B2B}"/>
    <cellStyle name="20 % – uthevingsfarge 3 2 2 7" xfId="1559" xr:uid="{94576B45-EA31-4C86-B1BF-86882D9BDF4E}"/>
    <cellStyle name="20 % - uthevingsfarge 3 2 2 8" xfId="1621" xr:uid="{003755E3-1088-4714-B47C-B131685BD3D8}"/>
    <cellStyle name="20 % – uthevingsfarge 3 2 2 8" xfId="1595" xr:uid="{BB70EED4-2743-4212-98F3-D1BDF3FCFD7E}"/>
    <cellStyle name="20 % - uthevingsfarge 3 2 2 9" xfId="1657" xr:uid="{4D650A31-7015-4DC5-90A4-EFB88363B0AC}"/>
    <cellStyle name="20 % – uthevingsfarge 3 2 2 9" xfId="1649" xr:uid="{E0CE58EC-86AA-4F9E-B86F-C171B1A207E9}"/>
    <cellStyle name="20 % - uthevingsfarge 3 2 20" xfId="2904" xr:uid="{E6E51358-9D7E-4B90-8613-7F706F9CB26E}"/>
    <cellStyle name="20 % - uthevingsfarge 3 2 21" xfId="2893" xr:uid="{1E27EB9E-D4D2-4A48-B654-EDD20678CF4B}"/>
    <cellStyle name="20 % - uthevingsfarge 3 2 22" xfId="3082" xr:uid="{11C7E474-A5F6-44AA-BC69-7994C930DAF6}"/>
    <cellStyle name="20 % - uthevingsfarge 3 2 23" xfId="3268" xr:uid="{537F8607-7CE2-41F1-B8CC-F6176B3315C5}"/>
    <cellStyle name="20 % - uthevingsfarge 3 2 24" xfId="3453" xr:uid="{41477319-8C13-410D-BB72-288049015AEA}"/>
    <cellStyle name="20 % - uthevingsfarge 3 2 25" xfId="3637" xr:uid="{62D227FA-EE85-4477-8CD4-8A7CD59E0D8E}"/>
    <cellStyle name="20 % - uthevingsfarge 3 2 26" xfId="3819" xr:uid="{65DE8AC0-F3E1-48E6-9B5B-7A8F7A03EF7B}"/>
    <cellStyle name="20 % - uthevingsfarge 3 2 3" xfId="257" xr:uid="{BDCA52FB-578C-4874-A948-FC982ABAEAB2}"/>
    <cellStyle name="20 % – uthevingsfarge 3 2 3" xfId="681" xr:uid="{FCFE3CFC-8D35-4455-A049-0701614FFF53}"/>
    <cellStyle name="20 % - uthevingsfarge 3 2 3 10" xfId="3326" xr:uid="{51BD4B17-30EA-4764-9B53-D91DD2D25D44}"/>
    <cellStyle name="20 % - uthevingsfarge 3 2 3 11" xfId="3511" xr:uid="{75D9EB19-74BC-4B43-87B2-436D5B307026}"/>
    <cellStyle name="20 % - uthevingsfarge 3 2 3 12" xfId="3695" xr:uid="{FE0B1C04-4E57-423B-A0DA-A79E866AC92A}"/>
    <cellStyle name="20 % - uthevingsfarge 3 2 3 13" xfId="3875" xr:uid="{5329768E-4D97-41DD-9330-0B11807A1C28}"/>
    <cellStyle name="20 % - uthevingsfarge 3 2 3 14" xfId="4049" xr:uid="{B41A6B51-9D1C-4929-8DA9-CC9941B07AFB}"/>
    <cellStyle name="20 % - uthevingsfarge 3 2 3 15" xfId="4219" xr:uid="{0D63A0C9-26EF-47F1-BF69-D5D53A0B445A}"/>
    <cellStyle name="20 % - uthevingsfarge 3 2 3 16" xfId="4377" xr:uid="{C66F442E-15C3-42C5-9137-F20B6375EC87}"/>
    <cellStyle name="20 % - uthevingsfarge 3 2 3 17" xfId="4523" xr:uid="{54F4179C-5EFD-43D2-9D2E-CB707A8ACB62}"/>
    <cellStyle name="20 % - uthevingsfarge 3 2 3 2" xfId="885" xr:uid="{9C9E2765-A017-45F1-8399-9919759FF1D6}"/>
    <cellStyle name="20 % – uthevingsfarge 3 2 3 2" xfId="971" xr:uid="{0C4C6F0A-7617-4D8C-9106-8BF595CCDA9E}"/>
    <cellStyle name="20 % - uthevingsfarge 3 2 3 3" xfId="1836" xr:uid="{F54C4BCD-CC4E-469A-A688-7F8EA5E60F9A}"/>
    <cellStyle name="20 % - uthevingsfarge 3 2 3 4" xfId="2037" xr:uid="{4FF96E3A-72E4-4E89-909C-5965A154FD32}"/>
    <cellStyle name="20 % - uthevingsfarge 3 2 3 5" xfId="2195" xr:uid="{FF2A9DAA-1900-4483-AB31-236EB1C5C553}"/>
    <cellStyle name="20 % - uthevingsfarge 3 2 3 6" xfId="2341" xr:uid="{527A7945-2D90-47EF-A756-AA8945931DD3}"/>
    <cellStyle name="20 % - uthevingsfarge 3 2 3 7" xfId="2704" xr:uid="{FD29F8A7-B6AB-4FFC-844D-981723437BA7}"/>
    <cellStyle name="20 % - uthevingsfarge 3 2 3 8" xfId="2953" xr:uid="{7ECF8AB4-1394-419D-9123-1305AC05433F}"/>
    <cellStyle name="20 % - uthevingsfarge 3 2 3 9" xfId="3140" xr:uid="{19694F86-AD0B-49A1-A8B5-BBF5B6A998B9}"/>
    <cellStyle name="20 % - uthevingsfarge 3 2 4" xfId="355" xr:uid="{CEA7A62A-48E2-4E78-BF12-832155082B01}"/>
    <cellStyle name="20 % – uthevingsfarge 3 2 4" xfId="677" xr:uid="{32C61C01-366A-4C71-830F-A51E94EFDB74}"/>
    <cellStyle name="20 % - uthevingsfarge 3 2 4 10" xfId="3420" xr:uid="{E6E355E2-78AC-43CB-8AD8-7613B16D44CF}"/>
    <cellStyle name="20 % - uthevingsfarge 3 2 4 11" xfId="3604" xr:uid="{51F296A8-01B4-4FE3-A535-768C0B5B7551}"/>
    <cellStyle name="20 % - uthevingsfarge 3 2 4 12" xfId="3786" xr:uid="{21FFD3EE-517A-4323-AEF5-23D6EE39245C}"/>
    <cellStyle name="20 % - uthevingsfarge 3 2 4 13" xfId="3964" xr:uid="{B0C3D9FD-91C2-4B8F-BF10-5AE1068174E6}"/>
    <cellStyle name="20 % - uthevingsfarge 3 2 4 14" xfId="4136" xr:uid="{E545328F-F628-462F-BC13-35D801674E30}"/>
    <cellStyle name="20 % - uthevingsfarge 3 2 4 15" xfId="4300" xr:uid="{F2BAF1BF-BB81-4BB7-95DF-AA174930D9DF}"/>
    <cellStyle name="20 % - uthevingsfarge 3 2 4 16" xfId="4448" xr:uid="{E761BEDE-4DBE-4200-927C-2A644E13B159}"/>
    <cellStyle name="20 % - uthevingsfarge 3 2 4 17" xfId="4585" xr:uid="{E127AED8-2A46-4073-8F93-8D3979DA55C6}"/>
    <cellStyle name="20 % - uthevingsfarge 3 2 4 2" xfId="1188" xr:uid="{153A8407-AC8D-4E32-BFAD-02ECEB004683}"/>
    <cellStyle name="20 % – uthevingsfarge 3 2 4 2" xfId="967" xr:uid="{3FD5A567-5A8A-4C06-8A9E-06A04065C06C}"/>
    <cellStyle name="20 % - uthevingsfarge 3 2 4 3" xfId="1929" xr:uid="{E0218FDF-8EBB-4EE5-AF83-D204846CDB25}"/>
    <cellStyle name="20 % - uthevingsfarge 3 2 4 4" xfId="2118" xr:uid="{72AA6210-45B7-4803-A1A0-E86C6ACBF6EC}"/>
    <cellStyle name="20 % - uthevingsfarge 3 2 4 5" xfId="2266" xr:uid="{1245F4DA-2404-4E29-95B4-462C6DA44B0B}"/>
    <cellStyle name="20 % - uthevingsfarge 3 2 4 6" xfId="2403" xr:uid="{C9FB27C5-4643-47AD-8089-7C178C752A06}"/>
    <cellStyle name="20 % - uthevingsfarge 3 2 4 7" xfId="2801" xr:uid="{C51533E2-7A9D-41C7-BA42-49B2DBA7D1EA}"/>
    <cellStyle name="20 % - uthevingsfarge 3 2 4 8" xfId="3048" xr:uid="{5F474684-1D52-475F-AA99-629356B1DE75}"/>
    <cellStyle name="20 % - uthevingsfarge 3 2 4 9" xfId="3234" xr:uid="{BE76CC1A-78AF-4AE3-83C0-195C23A5600C}"/>
    <cellStyle name="20 % - uthevingsfarge 3 2 5" xfId="396" xr:uid="{72EF8B0C-DBD4-437C-883E-348C4824FC6F}"/>
    <cellStyle name="20 % – uthevingsfarge 3 2 5" xfId="693" xr:uid="{9B627FBC-DCD1-489B-972C-BF5B099AB442}"/>
    <cellStyle name="20 % - uthevingsfarge 3 2 5 10" xfId="3460" xr:uid="{3143E195-27A9-4A8A-ACB9-BA169C93E491}"/>
    <cellStyle name="20 % - uthevingsfarge 3 2 5 11" xfId="3644" xr:uid="{331973C0-5503-4C2F-8E72-7518983A11AE}"/>
    <cellStyle name="20 % - uthevingsfarge 3 2 5 12" xfId="3826" xr:uid="{035EACAA-8379-49AF-9598-FD838A5A203D}"/>
    <cellStyle name="20 % - uthevingsfarge 3 2 5 13" xfId="4003" xr:uid="{55BA7C3E-B704-4AB3-9852-20A98982C13C}"/>
    <cellStyle name="20 % - uthevingsfarge 3 2 5 14" xfId="4175" xr:uid="{9477906D-BF92-4EEC-AB1F-FE88DA366302}"/>
    <cellStyle name="20 % - uthevingsfarge 3 2 5 15" xfId="4337" xr:uid="{393DA495-7BE7-4AE3-AFB7-6BEBBCE83094}"/>
    <cellStyle name="20 % - uthevingsfarge 3 2 5 16" xfId="4485" xr:uid="{7C9AEC52-D007-4ED9-AFE5-1B3F47FE7BA3}"/>
    <cellStyle name="20 % - uthevingsfarge 3 2 5 17" xfId="4617" xr:uid="{F3C25D3F-63BD-4E0E-B8F9-2D0F1AA3002C}"/>
    <cellStyle name="20 % - uthevingsfarge 3 2 5 2" xfId="1303" xr:uid="{541AAE25-01AE-4265-9956-8DDBC004968A}"/>
    <cellStyle name="20 % – uthevingsfarge 3 2 5 2" xfId="983" xr:uid="{5C9D27EF-7D85-4C68-A6E4-70522FB4CB70}"/>
    <cellStyle name="20 % - uthevingsfarge 3 2 5 3" xfId="1968" xr:uid="{3D9FFB52-C020-4BB2-8DBF-E6D51FFAEDF3}"/>
    <cellStyle name="20 % - uthevingsfarge 3 2 5 4" xfId="2155" xr:uid="{EC0D0AB3-DCFB-4152-9A19-517EAF2B6AF4}"/>
    <cellStyle name="20 % - uthevingsfarge 3 2 5 5" xfId="2303" xr:uid="{A97B0171-EF82-4C3E-91A7-AFA378CA9333}"/>
    <cellStyle name="20 % - uthevingsfarge 3 2 5 6" xfId="2435" xr:uid="{BDB5D347-5ADD-492D-9E0C-1E8377A74AC5}"/>
    <cellStyle name="20 % - uthevingsfarge 3 2 5 7" xfId="2842" xr:uid="{B369DBEF-BA35-4B4E-9669-27981A4F46BE}"/>
    <cellStyle name="20 % - uthevingsfarge 3 2 5 8" xfId="3089" xr:uid="{0E6A2C3A-9339-4247-8E8B-53252F327A9D}"/>
    <cellStyle name="20 % - uthevingsfarge 3 2 5 9" xfId="3275" xr:uid="{602D6A4E-F31F-445A-9657-2BFF940BCE59}"/>
    <cellStyle name="20 % - uthevingsfarge 3 2 6" xfId="385" xr:uid="{BA2E1EA9-1A3D-45FC-AB81-E5F492CB853E}"/>
    <cellStyle name="20 % – uthevingsfarge 3 2 6" xfId="737" xr:uid="{BD7EE66D-81A2-46E5-B847-E6D0ACEF97A1}"/>
    <cellStyle name="20 % - uthevingsfarge 3 2 6 10" xfId="3449" xr:uid="{3F3EEC49-9A7A-4B68-A67F-6E2B9E496CB2}"/>
    <cellStyle name="20 % - uthevingsfarge 3 2 6 11" xfId="3633" xr:uid="{9CFF7E3D-58E7-424D-9D71-2819F82F1409}"/>
    <cellStyle name="20 % - uthevingsfarge 3 2 6 12" xfId="3815" xr:uid="{1455EFF0-E361-4E88-B447-080298338722}"/>
    <cellStyle name="20 % - uthevingsfarge 3 2 6 13" xfId="3993" xr:uid="{D1D90D6B-13FD-4C79-90AB-A9469A30F2C7}"/>
    <cellStyle name="20 % - uthevingsfarge 3 2 6 14" xfId="4165" xr:uid="{4C63459C-A1A3-492A-A93C-EBF8478A3D6A}"/>
    <cellStyle name="20 % - uthevingsfarge 3 2 6 15" xfId="4328" xr:uid="{A3C6FBDC-5D5F-4DF0-9BA9-050D765FC5ED}"/>
    <cellStyle name="20 % - uthevingsfarge 3 2 6 16" xfId="4476" xr:uid="{56E326B3-70F0-4F62-81D0-0F1F2F38561B}"/>
    <cellStyle name="20 % - uthevingsfarge 3 2 6 17" xfId="4609" xr:uid="{A56B568B-AA12-4293-8787-A71726EF2C6E}"/>
    <cellStyle name="20 % - uthevingsfarge 3 2 6 2" xfId="1401" xr:uid="{C76EB5DC-5308-43AD-9E01-D77A72B82E29}"/>
    <cellStyle name="20 % - uthevingsfarge 3 2 6 3" xfId="1958" xr:uid="{9C0B96CD-C459-42DB-8C99-A0A3DB65FB23}"/>
    <cellStyle name="20 % - uthevingsfarge 3 2 6 4" xfId="2146" xr:uid="{F86372ED-E3BC-4BE2-B3AC-CCD19D911319}"/>
    <cellStyle name="20 % - uthevingsfarge 3 2 6 5" xfId="2294" xr:uid="{9101899C-40A2-4EAC-9A81-C27518D68DC9}"/>
    <cellStyle name="20 % - uthevingsfarge 3 2 6 6" xfId="2427" xr:uid="{5631D148-B068-4A1B-8DC3-CB47BB4493CA}"/>
    <cellStyle name="20 % - uthevingsfarge 3 2 6 7" xfId="2831" xr:uid="{B55F8D22-B106-47CF-BD87-1EF7F8D4ED33}"/>
    <cellStyle name="20 % - uthevingsfarge 3 2 6 8" xfId="3078" xr:uid="{6C334956-2C72-4CC8-8295-7B13E75A2C8C}"/>
    <cellStyle name="20 % - uthevingsfarge 3 2 6 9" xfId="3264" xr:uid="{DB7376DD-9462-4D0E-8EF8-53A119318629}"/>
    <cellStyle name="20 % - uthevingsfarge 3 2 7" xfId="1436" xr:uid="{6175B383-549B-4E25-8A91-71D010E08248}"/>
    <cellStyle name="20 % – uthevingsfarge 3 2 7" xfId="1039" xr:uid="{19CF55DB-93AA-4C45-9082-A057A6F9D71F}"/>
    <cellStyle name="20 % - uthevingsfarge 3 2 8" xfId="1162" xr:uid="{1C7876D6-E7DD-408B-BACF-2D993B972F2D}"/>
    <cellStyle name="20 % – uthevingsfarge 3 2 8" xfId="810" xr:uid="{1F19CD75-C61D-4FFA-AD6F-30B90882CB02}"/>
    <cellStyle name="20 % - uthevingsfarge 3 2 9" xfId="1585" xr:uid="{58CE84F8-6BC6-4BEF-8354-9CC82AE0691D}"/>
    <cellStyle name="20 % – uthevingsfarge 3 2 9" xfId="1181" xr:uid="{C963D682-FEF2-4180-B2FE-F442C74F2F09}"/>
    <cellStyle name="20 % - uthevingsfarge 3 3" xfId="127" xr:uid="{00000000-0005-0000-0000-000011000000}"/>
    <cellStyle name="20 % – uthevingsfarge 3 3" xfId="202" xr:uid="{40AECB35-00BC-42D6-9224-C5D325790EB4}"/>
    <cellStyle name="20 % - uthevingsfarge 3 3 10" xfId="634" xr:uid="{E466AFC8-3585-4717-9871-FBAE519E400F}"/>
    <cellStyle name="20 % – uthevingsfarge 3 3 10" xfId="1605" xr:uid="{A41FAA5B-5739-42E4-B016-F6E16F92432A}"/>
    <cellStyle name="20 % - uthevingsfarge 3 3 11" xfId="1740" xr:uid="{191C1C63-20C5-4156-8A4D-00EF33689AC9}"/>
    <cellStyle name="20 % – uthevingsfarge 3 3 11" xfId="473" xr:uid="{E3C9D137-12BF-4ABB-A92E-2EEA3DFEF746}"/>
    <cellStyle name="20 % - uthevingsfarge 3 3 12" xfId="1921" xr:uid="{703D78EF-B9E0-4415-842A-67CE78046A62}"/>
    <cellStyle name="20 % - uthevingsfarge 3 3 13" xfId="1814" xr:uid="{32F414D1-3AC1-45D3-9D3C-F0459C5E26E0}"/>
    <cellStyle name="20 % - uthevingsfarge 3 3 14" xfId="1778" xr:uid="{AF61C5BE-54B2-40EB-83F3-56D80732A6FD}"/>
    <cellStyle name="20 % - uthevingsfarge 3 3 15" xfId="2582" xr:uid="{3A610691-4921-41BE-BFA9-4E3A752816DE}"/>
    <cellStyle name="20 % - uthevingsfarge 3 3 16" xfId="2790" xr:uid="{2CD355E4-A5A4-47DC-9C57-2301A18CA6E4}"/>
    <cellStyle name="20 % - uthevingsfarge 3 3 17" xfId="2665" xr:uid="{9B506466-39A9-4697-B4E6-7F8792B676EB}"/>
    <cellStyle name="20 % - uthevingsfarge 3 3 18" xfId="2480" xr:uid="{4371152F-C2E1-45AE-BF5F-36588E280916}"/>
    <cellStyle name="20 % - uthevingsfarge 3 3 19" xfId="2660" xr:uid="{F41166E6-6144-4139-B6A8-3F34F2A7AC48}"/>
    <cellStyle name="20 % - uthevingsfarge 3 3 2" xfId="173" xr:uid="{00000000-0005-0000-0000-000012000000}"/>
    <cellStyle name="20 % – uthevingsfarge 3 3 2" xfId="576" xr:uid="{BB76F092-5F6E-424E-8902-DBBC517BB611}"/>
    <cellStyle name="20 % - uthevingsfarge 3 3 2 10" xfId="3075" xr:uid="{01DEB75E-21E6-4B8B-A07C-34C53AB92426}"/>
    <cellStyle name="20 % - uthevingsfarge 3 3 2 11" xfId="3261" xr:uid="{33B8C3FD-7218-4F70-A18E-9C9EA5619D77}"/>
    <cellStyle name="20 % - uthevingsfarge 3 3 2 12" xfId="3446" xr:uid="{D50FFFB7-4BE8-4A90-8B1B-C3BF1A4245B2}"/>
    <cellStyle name="20 % - uthevingsfarge 3 3 2 13" xfId="3630" xr:uid="{B71ADD0D-1D46-4E7A-94C4-25415DAA3193}"/>
    <cellStyle name="20 % - uthevingsfarge 3 3 2 14" xfId="3812" xr:uid="{3028F345-A7B9-4C4A-AF4D-7F9917F95D9B}"/>
    <cellStyle name="20 % - uthevingsfarge 3 3 2 15" xfId="3990" xr:uid="{1ECAC62E-A268-413D-A8A6-B6DE97CC14C2}"/>
    <cellStyle name="20 % - uthevingsfarge 3 3 2 16" xfId="4162" xr:uid="{B0A5D01A-B2A9-4E7D-B885-F4DB5A122D56}"/>
    <cellStyle name="20 % - uthevingsfarge 3 3 2 17" xfId="4325" xr:uid="{43A55F3F-824B-42A0-A93A-7D767BE96B32}"/>
    <cellStyle name="20 % - uthevingsfarge 3 3 2 18" xfId="4473" xr:uid="{ADAF2E9A-E992-4D53-978F-D41CD48EF98F}"/>
    <cellStyle name="20 % - uthevingsfarge 3 3 2 2" xfId="316" xr:uid="{D1993F01-1EFB-4368-BE26-E96DA4E11966}"/>
    <cellStyle name="20 % – uthevingsfarge 3 3 2 2" xfId="865" xr:uid="{3A704B57-2B04-4610-BD48-EAFDC38191AB}"/>
    <cellStyle name="20 % - uthevingsfarge 3 3 2 2 10" xfId="3568" xr:uid="{9519E29C-EDAE-4F0C-9B10-B50E872F4F86}"/>
    <cellStyle name="20 % - uthevingsfarge 3 3 2 2 11" xfId="3751" xr:uid="{7490BC83-6C05-4A2D-A5F8-636340528588}"/>
    <cellStyle name="20 % - uthevingsfarge 3 3 2 2 12" xfId="3931" xr:uid="{89B79797-F2DC-4798-A657-8A6588C8FF22}"/>
    <cellStyle name="20 % - uthevingsfarge 3 3 2 2 13" xfId="4104" xr:uid="{97C26255-C239-4A17-A7EC-ED3B110B4159}"/>
    <cellStyle name="20 % - uthevingsfarge 3 3 2 2 14" xfId="4272" xr:uid="{94F801EB-220E-4E7B-8A25-7B80315FD033}"/>
    <cellStyle name="20 % - uthevingsfarge 3 3 2 2 15" xfId="4427" xr:uid="{2F003C7C-F150-492B-AD88-072702FDC7AE}"/>
    <cellStyle name="20 % - uthevingsfarge 3 3 2 2 16" xfId="4573" xr:uid="{D460FDAD-3A2A-4693-B0B9-AC11F143E95B}"/>
    <cellStyle name="20 % - uthevingsfarge 3 3 2 2 2" xfId="1894" xr:uid="{8D727F5A-4F4E-4FD4-88FE-768AAB2DEFA2}"/>
    <cellStyle name="20 % - uthevingsfarge 3 3 2 2 3" xfId="2090" xr:uid="{8ECCC4EC-9396-481C-AF3D-5A716458FF5C}"/>
    <cellStyle name="20 % - uthevingsfarge 3 3 2 2 4" xfId="2245" xr:uid="{1C9FF191-99EC-4FD4-86CD-3FCB46752076}"/>
    <cellStyle name="20 % - uthevingsfarge 3 3 2 2 5" xfId="2391" xr:uid="{C481CB0E-2374-48E5-9B9D-BAB8FA4C8B55}"/>
    <cellStyle name="20 % - uthevingsfarge 3 3 2 2 6" xfId="2763" xr:uid="{A18E2D12-2759-497F-94B3-2B4D304750C4}"/>
    <cellStyle name="20 % - uthevingsfarge 3 3 2 2 7" xfId="3011" xr:uid="{362B18C8-FD0E-4E44-AEC2-E7E83A397945}"/>
    <cellStyle name="20 % - uthevingsfarge 3 3 2 2 8" xfId="3197" xr:uid="{31997A62-FCBE-4250-A0EE-6C2BC48BC546}"/>
    <cellStyle name="20 % - uthevingsfarge 3 3 2 2 9" xfId="3383" xr:uid="{E4A12860-2064-4D73-B33C-9AC6AC336FE7}"/>
    <cellStyle name="20 % - uthevingsfarge 3 3 2 3" xfId="925" xr:uid="{FBC48C27-1171-4914-8882-60BF64B58BD6}"/>
    <cellStyle name="20 % - uthevingsfarge 3 3 2 4" xfId="1784" xr:uid="{CA131142-A11C-40B9-88F9-3D06AE0067A8}"/>
    <cellStyle name="20 % - uthevingsfarge 3 3 2 5" xfId="1820" xr:uid="{17841B59-766C-46C4-A7A4-050D646DB9E5}"/>
    <cellStyle name="20 % - uthevingsfarge 3 3 2 6" xfId="2143" xr:uid="{8427F73E-152E-423C-88A3-A216E0A7655E}"/>
    <cellStyle name="20 % - uthevingsfarge 3 3 2 7" xfId="2291" xr:uid="{3D01F4BF-B5A2-458C-9AD3-5E60E1757373}"/>
    <cellStyle name="20 % - uthevingsfarge 3 3 2 8" xfId="2628" xr:uid="{5B3F1559-17A4-4190-B432-8A9849D777A2}"/>
    <cellStyle name="20 % - uthevingsfarge 3 3 2 9" xfId="2674" xr:uid="{64E991AA-E55C-4ED9-AE89-4C78EE51A141}"/>
    <cellStyle name="20 % - uthevingsfarge 3 3 20" xfId="2508" xr:uid="{B0B3AEB9-DB47-4F4B-9FFA-7116E5B99453}"/>
    <cellStyle name="20 % - uthevingsfarge 3 3 21" xfId="2482" xr:uid="{7C5E2F34-EFAD-4A97-8F2A-F7C592905518}"/>
    <cellStyle name="20 % - uthevingsfarge 3 3 22" xfId="2512" xr:uid="{08890A43-08DB-460A-A861-BA567C0D2D95}"/>
    <cellStyle name="20 % - uthevingsfarge 3 3 23" xfId="2536" xr:uid="{FD2DE50A-89E3-4E5C-8958-4571F6749061}"/>
    <cellStyle name="20 % - uthevingsfarge 3 3 24" xfId="2655" xr:uid="{4E73CA44-7A7E-43E0-82D5-CA2C8344081B}"/>
    <cellStyle name="20 % - uthevingsfarge 3 3 25" xfId="2474" xr:uid="{F14D7C59-59E7-4EC3-BEB5-A1563A666EE0}"/>
    <cellStyle name="20 % - uthevingsfarge 3 3 3" xfId="272" xr:uid="{2A9C2DE7-B117-40CC-8D0F-0D138B46BDEB}"/>
    <cellStyle name="20 % – uthevingsfarge 3 3 3" xfId="757" xr:uid="{60DFF6B8-5FE8-4B09-B63B-C9E0940889B8}"/>
    <cellStyle name="20 % - uthevingsfarge 3 3 3 10" xfId="3340" xr:uid="{862C5773-607E-4C12-8739-0B952D5BA4C8}"/>
    <cellStyle name="20 % - uthevingsfarge 3 3 3 11" xfId="3525" xr:uid="{9F579CAA-3685-42CC-9608-D887EDF39FF7}"/>
    <cellStyle name="20 % - uthevingsfarge 3 3 3 12" xfId="3709" xr:uid="{9BAE116D-C328-479C-9DE1-BF326C591997}"/>
    <cellStyle name="20 % - uthevingsfarge 3 3 3 13" xfId="3889" xr:uid="{54EB00FB-BEAE-4E7C-9C69-21926E067F03}"/>
    <cellStyle name="20 % - uthevingsfarge 3 3 3 14" xfId="4063" xr:uid="{0AEC7E33-4083-4C50-B32F-FBC67AA35724}"/>
    <cellStyle name="20 % - uthevingsfarge 3 3 3 15" xfId="4233" xr:uid="{1E430A39-2ABB-4C2C-B09E-194F034A5B5E}"/>
    <cellStyle name="20 % - uthevingsfarge 3 3 3 16" xfId="4390" xr:uid="{050B942C-DAFF-4326-B444-3C85B7437FF0}"/>
    <cellStyle name="20 % - uthevingsfarge 3 3 3 17" xfId="4536" xr:uid="{0DC296E6-3517-4629-AC99-DFFB1F0F8DD4}"/>
    <cellStyle name="20 % - uthevingsfarge 3 3 3 2" xfId="1228" xr:uid="{6679A724-6D3E-4EE1-AE1F-7407F481396D}"/>
    <cellStyle name="20 % - uthevingsfarge 3 3 3 3" xfId="1851" xr:uid="{A1EE2F4D-7870-47B0-B28A-38412AFB6042}"/>
    <cellStyle name="20 % - uthevingsfarge 3 3 3 4" xfId="2051" xr:uid="{B1477798-4C05-4328-9E37-53CDC3F37DE8}"/>
    <cellStyle name="20 % - uthevingsfarge 3 3 3 5" xfId="2208" xr:uid="{390450DD-16FE-4875-872B-A9D5F84621C7}"/>
    <cellStyle name="20 % - uthevingsfarge 3 3 3 6" xfId="2354" xr:uid="{27E6BEEA-E0FF-4CB6-BF25-C6BF2150E560}"/>
    <cellStyle name="20 % - uthevingsfarge 3 3 3 7" xfId="2719" xr:uid="{844BDDE3-4D21-4E1A-AC49-CFD10115D856}"/>
    <cellStyle name="20 % - uthevingsfarge 3 3 3 8" xfId="2968" xr:uid="{6D537205-C1C4-4D3D-9E47-A8677F7C50C4}"/>
    <cellStyle name="20 % - uthevingsfarge 3 3 3 9" xfId="3154" xr:uid="{6EACE557-CC0C-4478-A95A-2616EEAAE8AA}"/>
    <cellStyle name="20 % - uthevingsfarge 3 3 4" xfId="365" xr:uid="{EC5A721F-E008-4B08-8D86-9E8CE548FF11}"/>
    <cellStyle name="20 % – uthevingsfarge 3 3 4" xfId="1059" xr:uid="{17CAB293-B8CF-4710-8D1F-9D9E0F984A1D}"/>
    <cellStyle name="20 % - uthevingsfarge 3 3 4 10" xfId="3429" xr:uid="{F6B25666-027E-43BA-A62B-BB4EBEB47C35}"/>
    <cellStyle name="20 % - uthevingsfarge 3 3 4 11" xfId="3613" xr:uid="{B20444C9-E3FB-47DB-A7AE-0D12F4EC915E}"/>
    <cellStyle name="20 % - uthevingsfarge 3 3 4 12" xfId="3795" xr:uid="{450FDBD7-1B15-438F-B555-2CC1833307B8}"/>
    <cellStyle name="20 % - uthevingsfarge 3 3 4 13" xfId="3973" xr:uid="{96A553EF-9897-445C-9BF3-2375B7AEBCE4}"/>
    <cellStyle name="20 % - uthevingsfarge 3 3 4 14" xfId="4145" xr:uid="{61DEA951-43E0-446C-9191-267FC6B50DB1}"/>
    <cellStyle name="20 % - uthevingsfarge 3 3 4 15" xfId="4309" xr:uid="{0A6913E3-18D2-4EBE-82D4-72A192F6C206}"/>
    <cellStyle name="20 % - uthevingsfarge 3 3 4 16" xfId="4457" xr:uid="{878CD4F4-FEEE-43C8-9741-1A00FC96F1C8}"/>
    <cellStyle name="20 % - uthevingsfarge 3 3 4 17" xfId="4594" xr:uid="{8E0A6715-73B7-4C2A-90BA-BDA5AD35DAA8}"/>
    <cellStyle name="20 % - uthevingsfarge 3 3 4 2" xfId="1158" xr:uid="{443259E1-9CEA-4E80-9B4F-BBA630617E24}"/>
    <cellStyle name="20 % - uthevingsfarge 3 3 4 3" xfId="1939" xr:uid="{07DF4DE7-16D1-4371-A67C-FBB30CAA0F61}"/>
    <cellStyle name="20 % - uthevingsfarge 3 3 4 4" xfId="2127" xr:uid="{79DE2266-E4CA-4553-BEE7-5554348A6E25}"/>
    <cellStyle name="20 % - uthevingsfarge 3 3 4 5" xfId="2275" xr:uid="{CF4590CA-F28B-4BA9-ACE0-DBDBF35F8E0D}"/>
    <cellStyle name="20 % - uthevingsfarge 3 3 4 6" xfId="2412" xr:uid="{F5B7FAA2-FB6A-4FE1-8CFF-3D3575ACD256}"/>
    <cellStyle name="20 % - uthevingsfarge 3 3 4 7" xfId="2811" xr:uid="{97E4F894-EA4D-439B-AF62-9844B88C8382}"/>
    <cellStyle name="20 % - uthevingsfarge 3 3 4 8" xfId="3058" xr:uid="{76040E09-47DF-4498-9EAC-E22F49302280}"/>
    <cellStyle name="20 % - uthevingsfarge 3 3 4 9" xfId="3244" xr:uid="{5691B31D-A6D4-4FB9-B0F4-6D318F41D850}"/>
    <cellStyle name="20 % - uthevingsfarge 3 3 5" xfId="416" xr:uid="{5C865F78-F619-47E8-BEA0-19B4CC7B7623}"/>
    <cellStyle name="20 % – uthevingsfarge 3 3 5" xfId="945" xr:uid="{21E48F42-E2D5-4580-805A-CA1DF23C906D}"/>
    <cellStyle name="20 % - uthevingsfarge 3 3 5 10" xfId="3479" xr:uid="{08CB1767-6D55-40B1-AD02-6992B9EAF2AD}"/>
    <cellStyle name="20 % - uthevingsfarge 3 3 5 11" xfId="3663" xr:uid="{406C79F0-66EF-4C23-8910-374ED086FD4E}"/>
    <cellStyle name="20 % - uthevingsfarge 3 3 5 12" xfId="3845" xr:uid="{2677C142-8DF0-4F23-9FE1-CE2D5FE81DBA}"/>
    <cellStyle name="20 % - uthevingsfarge 3 3 5 13" xfId="4021" xr:uid="{CB88BF06-34FA-432C-A0A4-17BA515B2611}"/>
    <cellStyle name="20 % - uthevingsfarge 3 3 5 14" xfId="4193" xr:uid="{EA33C10F-F970-4D66-9EBE-2ACA6CB076EA}"/>
    <cellStyle name="20 % - uthevingsfarge 3 3 5 15" xfId="4353" xr:uid="{486A1769-8A98-4F3A-960C-BE1DAEF8082C}"/>
    <cellStyle name="20 % - uthevingsfarge 3 3 5 16" xfId="4499" xr:uid="{74BEE81D-C4C6-47F0-A170-0934E3EAE27E}"/>
    <cellStyle name="20 % - uthevingsfarge 3 3 5 17" xfId="4630" xr:uid="{636A02C1-645E-4B13-A04B-0FFF35D88538}"/>
    <cellStyle name="20 % - uthevingsfarge 3 3 5 2" xfId="1165" xr:uid="{9A6F8D34-688F-4DDC-8B01-34BC70C3926C}"/>
    <cellStyle name="20 % - uthevingsfarge 3 3 5 3" xfId="1987" xr:uid="{47DAA277-A52F-41A8-8CE3-F52EAF12B27D}"/>
    <cellStyle name="20 % - uthevingsfarge 3 3 5 4" xfId="2171" xr:uid="{A44912C2-92C9-4246-B57E-51D4316988DA}"/>
    <cellStyle name="20 % - uthevingsfarge 3 3 5 5" xfId="2317" xr:uid="{7611338E-C292-4212-9750-573E1D8A2C1B}"/>
    <cellStyle name="20 % - uthevingsfarge 3 3 5 6" xfId="2448" xr:uid="{E74A56A6-F04A-4068-98D8-FB24BB022AC3}"/>
    <cellStyle name="20 % - uthevingsfarge 3 3 5 7" xfId="2862" xr:uid="{C637B989-847E-425C-A6A8-AAA988800CE8}"/>
    <cellStyle name="20 % - uthevingsfarge 3 3 5 8" xfId="3108" xr:uid="{F8323C5E-E683-4F62-82AC-9BCF3FA5E615}"/>
    <cellStyle name="20 % - uthevingsfarge 3 3 5 9" xfId="3294" xr:uid="{4CBE932A-5218-425F-8E05-46173158C8CD}"/>
    <cellStyle name="20 % - uthevingsfarge 3 3 6" xfId="1451" xr:uid="{AF6E212D-9519-4A38-A6CA-5788076484E9}"/>
    <cellStyle name="20 % – uthevingsfarge 3 3 6" xfId="726" xr:uid="{77372111-7325-4765-91D1-7411F5FC9CA7}"/>
    <cellStyle name="20 % - uthevingsfarge 3 3 7" xfId="1331" xr:uid="{156A7276-E93B-4F79-AC79-3260C3A37A88}"/>
    <cellStyle name="20 % – uthevingsfarge 3 3 7" xfId="1239" xr:uid="{19C9F01B-6CF4-4C05-AC6E-4B09C3BCF774}"/>
    <cellStyle name="20 % - uthevingsfarge 3 3 8" xfId="1615" xr:uid="{C2FC70EB-1A44-4F8E-A00E-EDA5C1ACDACA}"/>
    <cellStyle name="20 % – uthevingsfarge 3 3 8" xfId="1483" xr:uid="{E940D5E8-CA5F-4786-A9E8-8822F40B8D07}"/>
    <cellStyle name="20 % - uthevingsfarge 3 3 9" xfId="1500" xr:uid="{D239A9D6-378D-4B20-A448-04DC77822A62}"/>
    <cellStyle name="20 % – uthevingsfarge 3 3 9" xfId="1079" xr:uid="{7234F5F0-20A6-4C6A-973C-84C92EA23F33}"/>
    <cellStyle name="20 % - uthevingsfarge 3 4" xfId="142" xr:uid="{00000000-0005-0000-0000-000013000000}"/>
    <cellStyle name="20 % – uthevingsfarge 3 4" xfId="246" xr:uid="{DDCA3B06-70D4-40A5-AB5E-B2A5B116DF11}"/>
    <cellStyle name="20 % - uthevingsfarge 3 4 10" xfId="607" xr:uid="{A0144844-106D-4F69-937F-76F53A6522BA}"/>
    <cellStyle name="20 % – uthevingsfarge 3 4 10" xfId="502" xr:uid="{04F5504C-3C7A-46E4-A345-14137EF0A1C9}"/>
    <cellStyle name="20 % - uthevingsfarge 3 4 11" xfId="1754" xr:uid="{70934FDF-0309-4124-87FE-51E7BB9FF313}"/>
    <cellStyle name="20 % - uthevingsfarge 3 4 12" xfId="1974" xr:uid="{BC4F04A7-9B85-4950-9B14-FB8F85727E53}"/>
    <cellStyle name="20 % - uthevingsfarge 3 4 13" xfId="2025" xr:uid="{0094D12E-1A97-405B-9B8B-6757F0A90E5C}"/>
    <cellStyle name="20 % - uthevingsfarge 3 4 14" xfId="2012" xr:uid="{E652C6F3-FCE2-4BD4-9254-786295EDC84D}"/>
    <cellStyle name="20 % - uthevingsfarge 3 4 15" xfId="2597" xr:uid="{5B417E2A-E382-4AD6-A549-56DB771C9310}"/>
    <cellStyle name="20 % - uthevingsfarge 3 4 16" xfId="2472" xr:uid="{B115FC98-1950-46EE-AF19-98D41507B701}"/>
    <cellStyle name="20 % - uthevingsfarge 3 4 17" xfId="2934" xr:uid="{E3A00573-38DB-432B-B91D-526C68BD7323}"/>
    <cellStyle name="20 % - uthevingsfarge 3 4 18" xfId="2907" xr:uid="{84285A9E-668E-40DD-B270-D5D3B441CAF2}"/>
    <cellStyle name="20 % - uthevingsfarge 3 4 19" xfId="2892" xr:uid="{D3133FA8-D77F-4618-A1C1-B18A0AAE2FE5}"/>
    <cellStyle name="20 % - uthevingsfarge 3 4 2" xfId="285" xr:uid="{D2B87BD9-B752-4E03-A1CB-12D533C8E6D1}"/>
    <cellStyle name="20 % – uthevingsfarge 3 4 2" xfId="786" xr:uid="{927CBEE7-B24A-44EA-909B-01E18624EB04}"/>
    <cellStyle name="20 % - uthevingsfarge 3 4 2 10" xfId="3353" xr:uid="{6562074F-34B5-4D6D-A3F1-1D12B5649A15}"/>
    <cellStyle name="20 % - uthevingsfarge 3 4 2 11" xfId="3538" xr:uid="{BCF68F2E-138E-4B67-BCFF-D46A1D9A04D8}"/>
    <cellStyle name="20 % - uthevingsfarge 3 4 2 12" xfId="3722" xr:uid="{E1D77692-D4D9-4752-AB18-1E16B06428C8}"/>
    <cellStyle name="20 % - uthevingsfarge 3 4 2 13" xfId="3902" xr:uid="{E3F0BC6F-478C-483B-9B88-08AF37252192}"/>
    <cellStyle name="20 % - uthevingsfarge 3 4 2 14" xfId="4075" xr:uid="{1E7278F6-F0E6-42E7-9224-8BBE7A6AF3F8}"/>
    <cellStyle name="20 % - uthevingsfarge 3 4 2 15" xfId="4245" xr:uid="{41398891-E608-436A-B96E-38C1B6C76A5F}"/>
    <cellStyle name="20 % - uthevingsfarge 3 4 2 16" xfId="4402" xr:uid="{03279920-046A-4EED-992C-844033B9C61C}"/>
    <cellStyle name="20 % - uthevingsfarge 3 4 2 17" xfId="4548" xr:uid="{7075DE40-3296-47DA-91E3-B15573E0218A}"/>
    <cellStyle name="20 % - uthevingsfarge 3 4 2 2" xfId="898" xr:uid="{D3A5FD45-64FE-420D-BFE5-840D1A7BEF2C}"/>
    <cellStyle name="20 % - uthevingsfarge 3 4 2 3" xfId="1864" xr:uid="{E169D897-A3BE-4B51-92D0-2F3911127288}"/>
    <cellStyle name="20 % - uthevingsfarge 3 4 2 4" xfId="2063" xr:uid="{B171EE05-F8C8-47E2-B2AB-E84E14E863F8}"/>
    <cellStyle name="20 % - uthevingsfarge 3 4 2 5" xfId="2220" xr:uid="{66664A4D-7B11-4551-9CE9-023F3D4C257E}"/>
    <cellStyle name="20 % - uthevingsfarge 3 4 2 6" xfId="2366" xr:uid="{EFCD274C-3472-498F-A4D3-9006197F9AD1}"/>
    <cellStyle name="20 % - uthevingsfarge 3 4 2 7" xfId="2732" xr:uid="{BFD1A5C6-60CE-4C7E-AB5C-C28D67BA94CB}"/>
    <cellStyle name="20 % - uthevingsfarge 3 4 2 8" xfId="2981" xr:uid="{E447D464-988E-49BE-B0C8-FB4B7F51F28F}"/>
    <cellStyle name="20 % - uthevingsfarge 3 4 2 9" xfId="3167" xr:uid="{B3E86034-94FA-44C8-A035-B0CD8EF8E0CC}"/>
    <cellStyle name="20 % - uthevingsfarge 3 4 20" xfId="2929" xr:uid="{EBF3487E-66EC-4CC3-912D-0E53D36DA575}"/>
    <cellStyle name="20 % - uthevingsfarge 3 4 21" xfId="2906" xr:uid="{BC1C42DE-6BCB-4924-A8BB-1DD1AF2B21F5}"/>
    <cellStyle name="20 % - uthevingsfarge 3 4 22" xfId="3023" xr:uid="{729AAF11-494B-432F-BA95-9D47F89A7A71}"/>
    <cellStyle name="20 % - uthevingsfarge 3 4 23" xfId="3209" xr:uid="{FE8935B7-14EF-4636-97E2-F5C258DCCCF1}"/>
    <cellStyle name="20 % - uthevingsfarge 3 4 24" xfId="3395" xr:uid="{876BFC37-9832-4176-9C44-5DB66F0E170A}"/>
    <cellStyle name="20 % - uthevingsfarge 3 4 25" xfId="3579" xr:uid="{417ED5BA-B20A-438A-89DF-2D8F78F3F604}"/>
    <cellStyle name="20 % - uthevingsfarge 3 4 3" xfId="429" xr:uid="{4511045E-5603-43F8-AE6D-548367F88249}"/>
    <cellStyle name="20 % – uthevingsfarge 3 4 3" xfId="1087" xr:uid="{56BD950E-AE87-4F20-AB17-93E31556FD86}"/>
    <cellStyle name="20 % - uthevingsfarge 3 4 3 10" xfId="3491" xr:uid="{709BAAC9-C571-4C14-A643-DAEA941D1C5F}"/>
    <cellStyle name="20 % - uthevingsfarge 3 4 3 11" xfId="3675" xr:uid="{20872490-919E-49B8-918C-BDC542C4FE0A}"/>
    <cellStyle name="20 % - uthevingsfarge 3 4 3 12" xfId="3856" xr:uid="{2F19AED7-5B9B-492E-A093-12D362538F5E}"/>
    <cellStyle name="20 % - uthevingsfarge 3 4 3 13" xfId="4032" xr:uid="{565FACE0-BF3F-447D-A38A-1128784DA63F}"/>
    <cellStyle name="20 % - uthevingsfarge 3 4 3 14" xfId="4204" xr:uid="{6CA22614-A81D-436A-ABDF-90A0F1B6486B}"/>
    <cellStyle name="20 % - uthevingsfarge 3 4 3 15" xfId="4364" xr:uid="{FB578CE8-4DB0-4C08-9FEF-DA452DC3A3D1}"/>
    <cellStyle name="20 % - uthevingsfarge 3 4 3 16" xfId="4510" xr:uid="{C31D569E-D5B0-4794-8C90-1D235BC26DE8}"/>
    <cellStyle name="20 % - uthevingsfarge 3 4 3 17" xfId="4641" xr:uid="{5843E3BB-0F94-4483-B96C-38222E5AFFB7}"/>
    <cellStyle name="20 % - uthevingsfarge 3 4 3 2" xfId="1202" xr:uid="{8DAF83BD-56EF-4147-9FA2-36FAD5A943B8}"/>
    <cellStyle name="20 % - uthevingsfarge 3 4 3 3" xfId="2000" xr:uid="{1E30B928-5339-4A02-BCB2-F62D2DBC8876}"/>
    <cellStyle name="20 % - uthevingsfarge 3 4 3 4" xfId="2182" xr:uid="{EBEE9F5F-BB90-43A4-B5DE-0D6DB1863B04}"/>
    <cellStyle name="20 % - uthevingsfarge 3 4 3 5" xfId="2328" xr:uid="{E340F5F9-C6C8-4A22-81E6-E4707C1F3589}"/>
    <cellStyle name="20 % - uthevingsfarge 3 4 3 6" xfId="2459" xr:uid="{52DD2AFE-8FD8-4528-9F06-70BD80B16A03}"/>
    <cellStyle name="20 % - uthevingsfarge 3 4 3 7" xfId="2875" xr:uid="{858603AA-3CAE-4747-BDF3-D7E5C0F6FC08}"/>
    <cellStyle name="20 % - uthevingsfarge 3 4 3 8" xfId="3120" xr:uid="{360AE831-05F4-4E0F-BF6D-17E3BAD8E1B1}"/>
    <cellStyle name="20 % - uthevingsfarge 3 4 3 9" xfId="3306" xr:uid="{BA8B17FA-DFB7-4BF5-B8EA-1FA038EA8C43}"/>
    <cellStyle name="20 % - uthevingsfarge 3 4 4" xfId="1289" xr:uid="{C12B3080-4AA3-42CF-8640-1B00F832B6CE}"/>
    <cellStyle name="20 % – uthevingsfarge 3 4 4" xfId="1126" xr:uid="{F3228AD9-18D8-43E0-8271-7E952111F909}"/>
    <cellStyle name="20 % - uthevingsfarge 3 4 5" xfId="1387" xr:uid="{28045299-F688-4DCA-8452-026BD35632B7}"/>
    <cellStyle name="20 % – uthevingsfarge 3 4 5" xfId="1243" xr:uid="{E3883E06-CB84-4503-A1CC-36133A12E47A}"/>
    <cellStyle name="20 % - uthevingsfarge 3 4 6" xfId="1471" xr:uid="{98E82151-2457-444F-98D9-15CB1A95DC4F}"/>
    <cellStyle name="20 % – uthevingsfarge 3 4 6" xfId="1312" xr:uid="{71D8CF52-DF29-4ADE-9A09-B46721984A27}"/>
    <cellStyle name="20 % - uthevingsfarge 3 4 7" xfId="1545" xr:uid="{9ACA161C-3D5F-4B19-A3CE-924E9BFF6293}"/>
    <cellStyle name="20 % – uthevingsfarge 3 4 7" xfId="1102" xr:uid="{13C03007-C84F-49BA-B6C3-F9688E44B3DD}"/>
    <cellStyle name="20 % - uthevingsfarge 3 4 8" xfId="1618" xr:uid="{8848AC6B-869A-4FA7-AE3E-77C30A512BEE}"/>
    <cellStyle name="20 % – uthevingsfarge 3 4 8" xfId="1490" xr:uid="{2D837CD5-8176-43C5-AC45-667A386C42E4}"/>
    <cellStyle name="20 % - uthevingsfarge 3 4 9" xfId="1105" xr:uid="{762736FD-4DF5-4D35-87AD-C68991785246}"/>
    <cellStyle name="20 % – uthevingsfarge 3 4 9" xfId="1587" xr:uid="{4F259F97-D4FB-44F3-9895-D534F52EEBE5}"/>
    <cellStyle name="20 % – uthevingsfarge 3 5" xfId="394" xr:uid="{3BEF571C-48CA-4DE8-8A20-86FA476C86A4}"/>
    <cellStyle name="20 % – uthevingsfarge 3 5 2" xfId="801" xr:uid="{AC2C5129-F691-4512-9976-FC64CDA34418}"/>
    <cellStyle name="20 % – uthevingsfarge 3 5 3" xfId="517" xr:uid="{62D7D739-D2C6-4F59-B6EA-C37E8021BAC9}"/>
    <cellStyle name="20 % – uthevingsfarge 3 6" xfId="663" xr:uid="{7C4A5DE4-5F89-4C98-A227-4FA67A29CF94}"/>
    <cellStyle name="20 % – uthevingsfarge 3 6 2" xfId="953" xr:uid="{EBCA988E-1F48-444B-BA50-52D0DEF9B4B8}"/>
    <cellStyle name="20 % – uthevingsfarge 3 7" xfId="696" xr:uid="{206880A4-4A6E-485E-A5EF-C96F581A630F}"/>
    <cellStyle name="20 % – uthevingsfarge 3 7 2" xfId="986" xr:uid="{FD5A0DF2-A133-4FFC-AF65-A628B0E9447D}"/>
    <cellStyle name="20 % – uthevingsfarge 3 8" xfId="807" xr:uid="{B2024136-511F-44E2-8DC3-CBB1CC409ADE}"/>
    <cellStyle name="20 % – uthevingsfarge 3 9" xfId="1106" xr:uid="{2CAEB418-3FC1-4858-8AEA-A66005321677}"/>
    <cellStyle name="20 % – uthevingsfarge 4" xfId="41" builtinId="42" customBuiltin="1"/>
    <cellStyle name="20 % – uthevingsfarge 4 10" xfId="1119" xr:uid="{CE4423A8-AD34-40A3-B7C8-9163261F84FD}"/>
    <cellStyle name="20 % – uthevingsfarge 4 11" xfId="530" xr:uid="{ED047667-5D06-47B5-8DE1-CB3EC7D20EBB}"/>
    <cellStyle name="20 % – uthevingsfarge 4 12" xfId="1686" xr:uid="{D5478691-0BE7-440E-B1D5-FF3D8DAFEE65}"/>
    <cellStyle name="20 % – uthevingsfarge 4 13" xfId="2506" xr:uid="{5E5CCAD9-1AC3-44A8-8036-1B8669854CB1}"/>
    <cellStyle name="20 % - uthevingsfarge 4 2" xfId="113" xr:uid="{00000000-0005-0000-0000-000015000000}"/>
    <cellStyle name="20 % – uthevingsfarge 4 2" xfId="227" xr:uid="{9BF807A4-D881-4F0D-97E4-50AB6854279A}"/>
    <cellStyle name="20 % - uthevingsfarge 4 2 10" xfId="1664" xr:uid="{72EFA9E5-5726-47B9-80BB-3CC89F2005D5}"/>
    <cellStyle name="20 % – uthevingsfarge 4 2 10" xfId="1118" xr:uid="{7F437535-D33C-402C-8BCF-70981D3EDD79}"/>
    <cellStyle name="20 % - uthevingsfarge 4 2 11" xfId="595" xr:uid="{94D51A18-31AA-43B8-B584-B6A816B67C66}"/>
    <cellStyle name="20 % – uthevingsfarge 4 2 11" xfId="456" xr:uid="{8C295F4C-BF66-4667-8487-51B8C23DEF67}"/>
    <cellStyle name="20 % - uthevingsfarge 4 2 12" xfId="1729" xr:uid="{D8334CC7-DA1E-4FD2-BE6E-44B39056AB38}"/>
    <cellStyle name="20 % - uthevingsfarge 4 2 13" xfId="1909" xr:uid="{AA94ACA4-82B0-4066-85C5-C73ED0FD4A12}"/>
    <cellStyle name="20 % - uthevingsfarge 4 2 14" xfId="1812" xr:uid="{129C48DF-B905-42B0-A654-779CE57CDDE1}"/>
    <cellStyle name="20 % - uthevingsfarge 4 2 15" xfId="1694" xr:uid="{4990EE70-EB54-40C8-92B5-0D2534F820D8}"/>
    <cellStyle name="20 % - uthevingsfarge 4 2 16" xfId="2568" xr:uid="{29967853-0EB2-443E-972E-A542ADBE49AA}"/>
    <cellStyle name="20 % - uthevingsfarge 4 2 17" xfId="2528" xr:uid="{BAD11A26-6731-44B8-B37E-03DA6C239279}"/>
    <cellStyle name="20 % - uthevingsfarge 4 2 18" xfId="2671" xr:uid="{D8BDEF6F-FA5C-46E8-99D0-608031067149}"/>
    <cellStyle name="20 % - uthevingsfarge 4 2 19" xfId="2657" xr:uid="{46DFFAA3-A846-473B-BCD6-D73B665E553C}"/>
    <cellStyle name="20 % - uthevingsfarge 4 2 2" xfId="160" xr:uid="{00000000-0005-0000-0000-000016000000}"/>
    <cellStyle name="20 % – uthevingsfarge 4 2 2" xfId="559" xr:uid="{F2944797-73F2-4E59-A7EE-A4CA0DEFB3A5}"/>
    <cellStyle name="20 % - uthevingsfarge 4 2 2 10" xfId="623" xr:uid="{C113A542-DF1B-48D3-B4C1-A2A7A8B3C3BD}"/>
    <cellStyle name="20 % - uthevingsfarge 4 2 2 11" xfId="1771" xr:uid="{2244EB7D-06FB-439B-8D75-093423E181A7}"/>
    <cellStyle name="20 % - uthevingsfarge 4 2 2 12" xfId="1903" xr:uid="{8B75E382-35EA-4486-BE7F-7EF3E6559E96}"/>
    <cellStyle name="20 % - uthevingsfarge 4 2 2 13" xfId="1810" xr:uid="{4C42383C-8A54-4BAF-B0F2-F35B155C8FFF}"/>
    <cellStyle name="20 % - uthevingsfarge 4 2 2 14" xfId="2072" xr:uid="{8846B4EC-E2AE-4F88-8AA6-957B65F0F93D}"/>
    <cellStyle name="20 % - uthevingsfarge 4 2 2 15" xfId="2615" xr:uid="{A571BE89-5CB6-4FA9-A0EB-923089B2733E}"/>
    <cellStyle name="20 % - uthevingsfarge 4 2 2 16" xfId="2784" xr:uid="{36CA415D-DCFC-4458-8A19-CB576768D338}"/>
    <cellStyle name="20 % - uthevingsfarge 4 2 2 17" xfId="2668" xr:uid="{1170F8F9-2643-4786-B434-BB42B87BB18E}"/>
    <cellStyle name="20 % - uthevingsfarge 4 2 2 18" xfId="2992" xr:uid="{1F4A7CB0-8EA6-4474-B245-0CAB77CAFCBF}"/>
    <cellStyle name="20 % - uthevingsfarge 4 2 2 19" xfId="3178" xr:uid="{6C755AD1-020F-46F3-B062-897965FB87EA}"/>
    <cellStyle name="20 % - uthevingsfarge 4 2 2 2" xfId="303" xr:uid="{F21124B5-C6F8-4B01-9028-0A95E842F862}"/>
    <cellStyle name="20 % – uthevingsfarge 4 2 2 2" xfId="848" xr:uid="{E1421FEE-1C18-4DB7-9B2C-CA10F037386F}"/>
    <cellStyle name="20 % - uthevingsfarge 4 2 2 2 10" xfId="3371" xr:uid="{DE921BEE-E1CF-45E8-AFD4-683747045844}"/>
    <cellStyle name="20 % - uthevingsfarge 4 2 2 2 11" xfId="3556" xr:uid="{0B59D933-C95B-4953-BAD5-825D228E111D}"/>
    <cellStyle name="20 % - uthevingsfarge 4 2 2 2 12" xfId="3739" xr:uid="{292C5C67-D15D-4CE7-9EC4-95A891553D48}"/>
    <cellStyle name="20 % - uthevingsfarge 4 2 2 2 13" xfId="3919" xr:uid="{9A470666-3966-48C7-8B19-01B736A03C2D}"/>
    <cellStyle name="20 % - uthevingsfarge 4 2 2 2 14" xfId="4092" xr:uid="{5F1818A8-E3EC-4EFA-BF8A-BF42478A1C7F}"/>
    <cellStyle name="20 % - uthevingsfarge 4 2 2 2 15" xfId="4261" xr:uid="{1299B87C-9058-47F8-9AA5-C43927324AC7}"/>
    <cellStyle name="20 % - uthevingsfarge 4 2 2 2 16" xfId="4416" xr:uid="{601DEB73-A902-4307-85CC-7FE2BD05AEF9}"/>
    <cellStyle name="20 % - uthevingsfarge 4 2 2 2 17" xfId="4562" xr:uid="{5733A4E5-6678-4830-9D69-E5C4E7451889}"/>
    <cellStyle name="20 % - uthevingsfarge 4 2 2 2 2" xfId="914" xr:uid="{A4F157FC-80D8-4643-B69A-307416A8009E}"/>
    <cellStyle name="20 % - uthevingsfarge 4 2 2 2 3" xfId="1881" xr:uid="{D9443479-A722-4C35-B9BC-FE7CE1AFD813}"/>
    <cellStyle name="20 % - uthevingsfarge 4 2 2 2 4" xfId="2079" xr:uid="{D7515A01-7C4D-4D0F-A9A4-03A76F7B1134}"/>
    <cellStyle name="20 % - uthevingsfarge 4 2 2 2 5" xfId="2234" xr:uid="{C96B9B85-BCD1-407A-A37E-A5E8113720FD}"/>
    <cellStyle name="20 % - uthevingsfarge 4 2 2 2 6" xfId="2380" xr:uid="{40885B7D-DD06-480F-B1AB-92411A86C695}"/>
    <cellStyle name="20 % - uthevingsfarge 4 2 2 2 7" xfId="2750" xr:uid="{B12C8265-525E-4104-9E6D-816455044732}"/>
    <cellStyle name="20 % - uthevingsfarge 4 2 2 2 8" xfId="2999" xr:uid="{56DF3F08-F95F-44F3-B59E-9BAEB1903879}"/>
    <cellStyle name="20 % - uthevingsfarge 4 2 2 2 9" xfId="3185" xr:uid="{4FE479A1-C2C9-4AEA-916E-94BB0F6B1C36}"/>
    <cellStyle name="20 % - uthevingsfarge 4 2 2 20" xfId="3364" xr:uid="{DFEDF61D-B0C5-46EA-B849-CFBD49C0C6E7}"/>
    <cellStyle name="20 % - uthevingsfarge 4 2 2 21" xfId="3549" xr:uid="{A393A471-E7DA-46CB-99ED-2BAF01529A53}"/>
    <cellStyle name="20 % - uthevingsfarge 4 2 2 22" xfId="3732" xr:uid="{80D24B97-560B-4DE1-B606-ABA0509D81F6}"/>
    <cellStyle name="20 % - uthevingsfarge 4 2 2 23" xfId="3912" xr:uid="{47DBBCB3-1173-46F4-9D45-04211673CF6E}"/>
    <cellStyle name="20 % - uthevingsfarge 4 2 2 24" xfId="4085" xr:uid="{7AE49CD6-6E51-419A-B140-A55F7E052344}"/>
    <cellStyle name="20 % - uthevingsfarge 4 2 2 25" xfId="4254" xr:uid="{5CE64692-90A1-4BEB-8791-2A4DAF07BE30}"/>
    <cellStyle name="20 % - uthevingsfarge 4 2 2 3" xfId="1217" xr:uid="{70053DCE-4BA3-4490-B479-3FB5C48C94F9}"/>
    <cellStyle name="20 % – uthevingsfarge 4 2 2 3" xfId="1147" xr:uid="{F96288C8-111F-4C35-B0E4-FC043602DEE7}"/>
    <cellStyle name="20 % - uthevingsfarge 4 2 2 4" xfId="1272" xr:uid="{82DDE2F9-7B66-4E4E-9873-F484D5D4A26C}"/>
    <cellStyle name="20 % – uthevingsfarge 4 2 2 4" xfId="1279" xr:uid="{0920E2D4-B1E1-46D8-9DCF-9BB6F25A6F46}"/>
    <cellStyle name="20 % - uthevingsfarge 4 2 2 5" xfId="1372" xr:uid="{5AA00B99-6CA6-4BF0-BC27-856CF347F37D}"/>
    <cellStyle name="20 % – uthevingsfarge 4 2 2 5" xfId="1379" xr:uid="{584C66EA-AB37-4938-B08A-9F2ECB35FD06}"/>
    <cellStyle name="20 % - uthevingsfarge 4 2 2 6" xfId="1467" xr:uid="{91C781AB-9173-4F46-BF81-E21DDA56F5E9}"/>
    <cellStyle name="20 % – uthevingsfarge 4 2 2 6" xfId="1470" xr:uid="{83B08295-640B-4677-B691-CC0964D20B7B}"/>
    <cellStyle name="20 % - uthevingsfarge 4 2 2 7" xfId="1554" xr:uid="{656C84D5-2BF5-494B-A65F-8358C82B2E17}"/>
    <cellStyle name="20 % – uthevingsfarge 4 2 2 7" xfId="1565" xr:uid="{BC841D9B-3096-4132-BF7B-A4664A85C75C}"/>
    <cellStyle name="20 % - uthevingsfarge 4 2 2 8" xfId="1443" xr:uid="{2A7418C0-94BF-4370-9B29-16DED5DE0C1F}"/>
    <cellStyle name="20 % – uthevingsfarge 4 2 2 8" xfId="1620" xr:uid="{3793B0F2-133C-4183-8180-FA4AC62B2AD6}"/>
    <cellStyle name="20 % - uthevingsfarge 4 2 2 9" xfId="1652" xr:uid="{35FF689A-6CB2-44FF-8A22-B9838C993C67}"/>
    <cellStyle name="20 % – uthevingsfarge 4 2 2 9" xfId="1647" xr:uid="{E097DD8E-1AEB-44F9-89E2-81B47CC0AC6D}"/>
    <cellStyle name="20 % - uthevingsfarge 4 2 20" xfId="3064" xr:uid="{C4014C38-7290-4D80-9F17-AC5904BCB362}"/>
    <cellStyle name="20 % - uthevingsfarge 4 2 21" xfId="3250" xr:uid="{43312467-F1D4-4965-8104-679AA9F96436}"/>
    <cellStyle name="20 % - uthevingsfarge 4 2 22" xfId="3435" xr:uid="{FEA6A5B2-8831-468C-A0C4-B75917813C0F}"/>
    <cellStyle name="20 % - uthevingsfarge 4 2 23" xfId="3619" xr:uid="{C6FBC6F4-75A0-4351-BF27-7E30E06E7309}"/>
    <cellStyle name="20 % - uthevingsfarge 4 2 24" xfId="3801" xr:uid="{4093940C-1F0D-41E2-8FD3-BD812526CF62}"/>
    <cellStyle name="20 % - uthevingsfarge 4 2 25" xfId="3979" xr:uid="{34386BCA-E3B2-436E-921C-4B9067CC982D}"/>
    <cellStyle name="20 % - uthevingsfarge 4 2 26" xfId="4151" xr:uid="{D6C7EE02-7A8A-4646-8738-78D545C217D0}"/>
    <cellStyle name="20 % - uthevingsfarge 4 2 3" xfId="259" xr:uid="{AA2E4494-C312-4795-9B59-54BD1FE6CEA2}"/>
    <cellStyle name="20 % – uthevingsfarge 4 2 3" xfId="684" xr:uid="{C91118EF-2809-4F6C-855D-DF5486926CD0}"/>
    <cellStyle name="20 % - uthevingsfarge 4 2 3 10" xfId="3328" xr:uid="{0EFE3A5A-C9FC-465D-9922-DE79EA4028E8}"/>
    <cellStyle name="20 % - uthevingsfarge 4 2 3 11" xfId="3513" xr:uid="{BEDBA0A6-1601-45EB-BA0B-0B19BD090A34}"/>
    <cellStyle name="20 % - uthevingsfarge 4 2 3 12" xfId="3697" xr:uid="{76AA13C8-533C-4935-90AB-C276D3FA9421}"/>
    <cellStyle name="20 % - uthevingsfarge 4 2 3 13" xfId="3877" xr:uid="{B72FDD8F-2F48-4D46-AD6F-A3E5E2F570D2}"/>
    <cellStyle name="20 % - uthevingsfarge 4 2 3 14" xfId="4051" xr:uid="{4358C9DE-90AA-40F8-9F66-A0762833F6C1}"/>
    <cellStyle name="20 % - uthevingsfarge 4 2 3 15" xfId="4221" xr:uid="{7F68A89F-BE89-4769-A733-D4744DD07F91}"/>
    <cellStyle name="20 % - uthevingsfarge 4 2 3 16" xfId="4379" xr:uid="{8940D1AF-95F8-43C9-B0AE-CE643EBD9D9E}"/>
    <cellStyle name="20 % - uthevingsfarge 4 2 3 17" xfId="4525" xr:uid="{6B9B586D-FC09-4428-AE84-1F93FDBFC4DF}"/>
    <cellStyle name="20 % - uthevingsfarge 4 2 3 2" xfId="887" xr:uid="{36BF7476-1793-452F-86D0-020016DD2B3A}"/>
    <cellStyle name="20 % – uthevingsfarge 4 2 3 2" xfId="974" xr:uid="{B7783E57-6A06-4C1A-8C31-8CCFCA8DDA2D}"/>
    <cellStyle name="20 % - uthevingsfarge 4 2 3 3" xfId="1838" xr:uid="{8ABF491D-6B89-4DD7-BB36-F78721C39202}"/>
    <cellStyle name="20 % - uthevingsfarge 4 2 3 4" xfId="2039" xr:uid="{2C974402-C6BD-4AFF-9888-3078885D45E0}"/>
    <cellStyle name="20 % - uthevingsfarge 4 2 3 5" xfId="2197" xr:uid="{5AC42DDF-5F76-4448-963F-E94C11FEA158}"/>
    <cellStyle name="20 % - uthevingsfarge 4 2 3 6" xfId="2343" xr:uid="{7A823685-0805-4693-A8CA-68F5C82845C7}"/>
    <cellStyle name="20 % - uthevingsfarge 4 2 3 7" xfId="2706" xr:uid="{E7484496-76E1-41E1-BB80-FC56297DB350}"/>
    <cellStyle name="20 % - uthevingsfarge 4 2 3 8" xfId="2955" xr:uid="{1D4F098D-C8CB-4229-9C2A-B0EAB918AD1F}"/>
    <cellStyle name="20 % - uthevingsfarge 4 2 3 9" xfId="3142" xr:uid="{B9DD0A6D-3767-4685-9763-9B4BF56A379D}"/>
    <cellStyle name="20 % - uthevingsfarge 4 2 4" xfId="357" xr:uid="{A9388ECA-0DAA-44DE-A063-5CDD006A2DEE}"/>
    <cellStyle name="20 % – uthevingsfarge 4 2 4" xfId="706" xr:uid="{2DD2AA86-9FBC-47BC-9F7B-7FC6839A9186}"/>
    <cellStyle name="20 % - uthevingsfarge 4 2 4 10" xfId="3422" xr:uid="{CF0F899B-DD4E-40C2-A4B7-0EAE81E323E2}"/>
    <cellStyle name="20 % - uthevingsfarge 4 2 4 11" xfId="3606" xr:uid="{C7AA4433-82B5-443A-AD4F-EBDF47718ADE}"/>
    <cellStyle name="20 % - uthevingsfarge 4 2 4 12" xfId="3788" xr:uid="{A69B27D1-C668-4E2B-9649-9E6F571C6F9F}"/>
    <cellStyle name="20 % - uthevingsfarge 4 2 4 13" xfId="3966" xr:uid="{32D1A055-4D0C-458A-8BEE-3B67654B839F}"/>
    <cellStyle name="20 % - uthevingsfarge 4 2 4 14" xfId="4138" xr:uid="{9D0661AF-9617-44F1-BBCF-D2F615021DC0}"/>
    <cellStyle name="20 % - uthevingsfarge 4 2 4 15" xfId="4302" xr:uid="{9684A884-A631-4499-9A40-EAB653DA0037}"/>
    <cellStyle name="20 % - uthevingsfarge 4 2 4 16" xfId="4450" xr:uid="{FCB7860B-2EE7-4DC9-864A-66636128F787}"/>
    <cellStyle name="20 % - uthevingsfarge 4 2 4 17" xfId="4587" xr:uid="{C18C0950-499D-4C9D-9C49-2FB1DBC53FD8}"/>
    <cellStyle name="20 % - uthevingsfarge 4 2 4 2" xfId="1190" xr:uid="{DF10A59B-8C59-4FFB-BCB3-A3DE6ED9046B}"/>
    <cellStyle name="20 % – uthevingsfarge 4 2 4 2" xfId="996" xr:uid="{6ECB0EE7-354F-43FE-94CB-3E93218BDED7}"/>
    <cellStyle name="20 % - uthevingsfarge 4 2 4 3" xfId="1931" xr:uid="{ECFB7651-9257-48AD-AC51-38B5DD8BB907}"/>
    <cellStyle name="20 % - uthevingsfarge 4 2 4 4" xfId="2120" xr:uid="{EBC9093C-5D51-413B-B43C-5F71ACB86730}"/>
    <cellStyle name="20 % - uthevingsfarge 4 2 4 5" xfId="2268" xr:uid="{E725ABAB-40F9-4D48-8F79-502E14A8C690}"/>
    <cellStyle name="20 % - uthevingsfarge 4 2 4 6" xfId="2405" xr:uid="{15360BD3-DB13-4AA6-B23A-DA845B849660}"/>
    <cellStyle name="20 % - uthevingsfarge 4 2 4 7" xfId="2803" xr:uid="{1C58C390-D8CA-47A8-9B60-A2510DB97529}"/>
    <cellStyle name="20 % - uthevingsfarge 4 2 4 8" xfId="3050" xr:uid="{C72F9323-E9AC-4D76-BDFB-624BAD2AD7F5}"/>
    <cellStyle name="20 % - uthevingsfarge 4 2 4 9" xfId="3236" xr:uid="{C393DD20-60CA-4580-B675-C198E9CC3667}"/>
    <cellStyle name="20 % - uthevingsfarge 4 2 5" xfId="377" xr:uid="{708D5EE2-E28B-4788-888E-153DDE2916E4}"/>
    <cellStyle name="20 % – uthevingsfarge 4 2 5" xfId="695" xr:uid="{F47CD825-57EE-4610-9553-6266729370F2}"/>
    <cellStyle name="20 % - uthevingsfarge 4 2 5 10" xfId="3441" xr:uid="{2CBF4103-B911-4544-AF2E-49B9F7677BF4}"/>
    <cellStyle name="20 % - uthevingsfarge 4 2 5 11" xfId="3625" xr:uid="{6D711019-D765-4DCF-A9DF-A4583A34F1A2}"/>
    <cellStyle name="20 % - uthevingsfarge 4 2 5 12" xfId="3807" xr:uid="{AD2B8AD5-DB37-4AEB-93E6-3E1AED6E1F50}"/>
    <cellStyle name="20 % - uthevingsfarge 4 2 5 13" xfId="3985" xr:uid="{7FDEF942-A0EC-4D06-B4FC-385ED2BC59B9}"/>
    <cellStyle name="20 % - uthevingsfarge 4 2 5 14" xfId="4157" xr:uid="{4F1EDFC9-1396-4882-B9C1-016295165137}"/>
    <cellStyle name="20 % - uthevingsfarge 4 2 5 15" xfId="4320" xr:uid="{AF4CD602-DA87-4EE3-BDC6-92F44C71854A}"/>
    <cellStyle name="20 % - uthevingsfarge 4 2 5 16" xfId="4468" xr:uid="{BB2EB62E-DA48-4238-A7A7-8353EC7E90C8}"/>
    <cellStyle name="20 % - uthevingsfarge 4 2 5 17" xfId="4603" xr:uid="{AD67E2DF-ED08-4AB1-AF4D-EAE0F38A8DBD}"/>
    <cellStyle name="20 % - uthevingsfarge 4 2 5 2" xfId="1302" xr:uid="{B635C230-6A0C-4CDA-9898-D8F243ECA4DF}"/>
    <cellStyle name="20 % – uthevingsfarge 4 2 5 2" xfId="985" xr:uid="{E99BBC90-87E9-4B8B-BE89-C7206BFFFA13}"/>
    <cellStyle name="20 % - uthevingsfarge 4 2 5 3" xfId="1950" xr:uid="{11EDD75A-0A5B-4841-A582-0AD8E8D9DAD7}"/>
    <cellStyle name="20 % - uthevingsfarge 4 2 5 4" xfId="2138" xr:uid="{34DCEFB5-5314-4C77-9A6B-4D4925775D77}"/>
    <cellStyle name="20 % - uthevingsfarge 4 2 5 5" xfId="2286" xr:uid="{80E009D3-D99E-4D57-8BE6-33794112812B}"/>
    <cellStyle name="20 % - uthevingsfarge 4 2 5 6" xfId="2421" xr:uid="{B5200C51-8317-4B17-B0CD-9CBC91584F7F}"/>
    <cellStyle name="20 % - uthevingsfarge 4 2 5 7" xfId="2823" xr:uid="{29701EF2-BFF0-40F4-A335-96B3B38BEE25}"/>
    <cellStyle name="20 % - uthevingsfarge 4 2 5 8" xfId="3070" xr:uid="{FF51B012-3522-47A8-A9DD-127010C6D911}"/>
    <cellStyle name="20 % - uthevingsfarge 4 2 5 9" xfId="3256" xr:uid="{0A4AC846-C475-44B2-8FD6-4AFFA6A0D018}"/>
    <cellStyle name="20 % - uthevingsfarge 4 2 6" xfId="437" xr:uid="{257193C5-4809-437A-A084-8BD78614847A}"/>
    <cellStyle name="20 % – uthevingsfarge 4 2 6" xfId="740" xr:uid="{B35570B9-F929-45D2-BAD4-63E5C7B9C4EA}"/>
    <cellStyle name="20 % - uthevingsfarge 4 2 6 10" xfId="3499" xr:uid="{C38FE142-75C1-40FC-9175-7B79DC9E3B72}"/>
    <cellStyle name="20 % - uthevingsfarge 4 2 6 11" xfId="3683" xr:uid="{44A15EBF-090D-41D3-89BF-D5CCCD3AA275}"/>
    <cellStyle name="20 % - uthevingsfarge 4 2 6 12" xfId="3864" xr:uid="{57D50F97-0949-4FED-9B67-070833645930}"/>
    <cellStyle name="20 % - uthevingsfarge 4 2 6 13" xfId="4040" xr:uid="{09B759D1-E56A-4F99-B462-5FF98ECE2C9C}"/>
    <cellStyle name="20 % - uthevingsfarge 4 2 6 14" xfId="4212" xr:uid="{9E644966-4DEB-4EA9-BCF2-4444D44A8271}"/>
    <cellStyle name="20 % - uthevingsfarge 4 2 6 15" xfId="4372" xr:uid="{DEE70ED4-AC8D-42D5-BD49-76E9FCDFB7E1}"/>
    <cellStyle name="20 % - uthevingsfarge 4 2 6 16" xfId="4518" xr:uid="{09B1A63D-1162-4DF1-859E-CC14C4A631E1}"/>
    <cellStyle name="20 % - uthevingsfarge 4 2 6 17" xfId="4649" xr:uid="{A681E3CA-6583-44AB-80EC-7D7335A63ACE}"/>
    <cellStyle name="20 % - uthevingsfarge 4 2 6 2" xfId="1400" xr:uid="{8C6EAF28-1B72-49FD-BB1E-BB5CE4068079}"/>
    <cellStyle name="20 % - uthevingsfarge 4 2 6 3" xfId="2008" xr:uid="{486B0EB7-A999-4A91-AFBE-25D9E9392F6B}"/>
    <cellStyle name="20 % - uthevingsfarge 4 2 6 4" xfId="2190" xr:uid="{A2C825B0-1BA1-43B8-90BF-85469EBDC4E0}"/>
    <cellStyle name="20 % - uthevingsfarge 4 2 6 5" xfId="2336" xr:uid="{B4296C12-65C0-43E2-B630-866211D15A67}"/>
    <cellStyle name="20 % - uthevingsfarge 4 2 6 6" xfId="2467" xr:uid="{270467E5-2809-49CA-8DB4-94B3CFAD19D6}"/>
    <cellStyle name="20 % - uthevingsfarge 4 2 6 7" xfId="2883" xr:uid="{0B6EB02F-A02B-48E4-B287-BE004EC9AD99}"/>
    <cellStyle name="20 % - uthevingsfarge 4 2 6 8" xfId="3128" xr:uid="{248E1722-E664-43A1-BE60-B9A66C13DD47}"/>
    <cellStyle name="20 % - uthevingsfarge 4 2 6 9" xfId="3314" xr:uid="{C854EFD2-1E71-485C-8AAF-C0658892527D}"/>
    <cellStyle name="20 % - uthevingsfarge 4 2 7" xfId="1435" xr:uid="{26806E2D-ABF7-40B5-820B-D84B168675B1}"/>
    <cellStyle name="20 % – uthevingsfarge 4 2 7" xfId="1042" xr:uid="{080538E1-A8AF-4624-B295-DF0B8DC3C31B}"/>
    <cellStyle name="20 % - uthevingsfarge 4 2 8" xfId="1332" xr:uid="{053AC619-E1AA-4766-B740-BA379194C923}"/>
    <cellStyle name="20 % – uthevingsfarge 4 2 8" xfId="1223" xr:uid="{8532AAE9-83E7-41F3-8E48-FAEA9EED9DAF}"/>
    <cellStyle name="20 % - uthevingsfarge 4 2 9" xfId="1516" xr:uid="{B65178BD-832F-424F-A96D-07E0A5B39B8F}"/>
    <cellStyle name="20 % – uthevingsfarge 4 2 9" xfId="1132" xr:uid="{7E4B32D0-4D32-4875-A94A-BD8579335B25}"/>
    <cellStyle name="20 % - uthevingsfarge 4 3" xfId="129" xr:uid="{00000000-0005-0000-0000-000017000000}"/>
    <cellStyle name="20 % – uthevingsfarge 4 3" xfId="338" xr:uid="{6629D8F4-CD60-4E23-8953-8B6CD18D2A3D}"/>
    <cellStyle name="20 % - uthevingsfarge 4 3 10" xfId="636" xr:uid="{511C6D8D-AF0C-4078-8649-AE7B731B0409}"/>
    <cellStyle name="20 % – uthevingsfarge 4 3 10" xfId="1540" xr:uid="{8092E8B8-45B1-4A30-BB06-5CFE40D191D1}"/>
    <cellStyle name="20 % - uthevingsfarge 4 3 11" xfId="1742" xr:uid="{113AEB21-1F1F-44BE-A122-E888B1FDABE0}"/>
    <cellStyle name="20 % – uthevingsfarge 4 3 11" xfId="476" xr:uid="{8C67AC86-6B47-44A9-B466-8C9030D773C6}"/>
    <cellStyle name="20 % - uthevingsfarge 4 3 12" xfId="1945" xr:uid="{598AD4E6-9DD5-43A6-8C9C-A11EA4E88955}"/>
    <cellStyle name="20 % - uthevingsfarge 4 3 13" xfId="1815" xr:uid="{AFBA7886-2DA3-4B5F-8273-DA6D1290FC51}"/>
    <cellStyle name="20 % - uthevingsfarge 4 3 14" xfId="1826" xr:uid="{D336B10C-4F3E-499F-A9AC-C1FA7BADAE8F}"/>
    <cellStyle name="20 % - uthevingsfarge 4 3 15" xfId="2584" xr:uid="{D56A779A-4966-4968-8CA9-21A66DD5FA1F}"/>
    <cellStyle name="20 % - uthevingsfarge 4 3 16" xfId="2820" xr:uid="{6D931DF3-0D75-4CD2-8CDA-0C327538761F}"/>
    <cellStyle name="20 % - uthevingsfarge 4 3 17" xfId="2689" xr:uid="{8CD50701-5BAF-46FD-A858-57EBE40F97BF}"/>
    <cellStyle name="20 % - uthevingsfarge 4 3 18" xfId="2686" xr:uid="{7708ED09-F684-40CA-9BE0-E5A8840CC8F9}"/>
    <cellStyle name="20 % - uthevingsfarge 4 3 19" xfId="2913" xr:uid="{F66EF0CE-9916-4566-96F3-154729BC06C9}"/>
    <cellStyle name="20 % - uthevingsfarge 4 3 2" xfId="175" xr:uid="{00000000-0005-0000-0000-000018000000}"/>
    <cellStyle name="20 % – uthevingsfarge 4 3 2" xfId="579" xr:uid="{BF72EC77-8250-4370-8D1E-78F21665F68F}"/>
    <cellStyle name="20 % - uthevingsfarge 4 3 2 10" xfId="3037" xr:uid="{84814653-66D9-4FEE-A931-F3DC939FAAB7}"/>
    <cellStyle name="20 % - uthevingsfarge 4 3 2 11" xfId="3223" xr:uid="{2D2A460B-C8FC-4E2C-8173-D4F0B84CFACA}"/>
    <cellStyle name="20 % - uthevingsfarge 4 3 2 12" xfId="3409" xr:uid="{CE0831D4-7545-4BBD-8C05-980FA13696A4}"/>
    <cellStyle name="20 % - uthevingsfarge 4 3 2 13" xfId="3593" xr:uid="{1CFA942B-8D66-49B3-9225-89C4DA775CEA}"/>
    <cellStyle name="20 % - uthevingsfarge 4 3 2 14" xfId="3775" xr:uid="{85E3C6F6-AA98-44A9-B13F-D5A40C89CEAB}"/>
    <cellStyle name="20 % - uthevingsfarge 4 3 2 15" xfId="3954" xr:uid="{CF421A26-6D0C-4DBC-B132-1543EA32D5DA}"/>
    <cellStyle name="20 % - uthevingsfarge 4 3 2 16" xfId="4126" xr:uid="{3D3A9F62-02BA-4C4E-B68B-0CC13A9C3DB4}"/>
    <cellStyle name="20 % - uthevingsfarge 4 3 2 17" xfId="4290" xr:uid="{5CDDDF9E-E528-4810-9DAB-EB262883EA4A}"/>
    <cellStyle name="20 % - uthevingsfarge 4 3 2 18" xfId="4440" xr:uid="{4BC9B226-115F-4D6B-9DFA-99A4E17F536D}"/>
    <cellStyle name="20 % - uthevingsfarge 4 3 2 2" xfId="318" xr:uid="{259D825A-4445-4BB7-9330-8394B5DF528C}"/>
    <cellStyle name="20 % – uthevingsfarge 4 3 2 2" xfId="868" xr:uid="{FD8851A5-02E7-49A2-BB8C-8B71B6B1A839}"/>
    <cellStyle name="20 % - uthevingsfarge 4 3 2 2 10" xfId="3570" xr:uid="{7FC94582-2225-4E30-9D86-D1124259498D}"/>
    <cellStyle name="20 % - uthevingsfarge 4 3 2 2 11" xfId="3753" xr:uid="{AB7A0086-5EDA-4AE5-9281-E5AAC06500F1}"/>
    <cellStyle name="20 % - uthevingsfarge 4 3 2 2 12" xfId="3933" xr:uid="{BD11BCB7-3E00-4113-9C58-FBD4178187B0}"/>
    <cellStyle name="20 % - uthevingsfarge 4 3 2 2 13" xfId="4106" xr:uid="{A2143898-F693-470F-8435-EB38C0CF3073}"/>
    <cellStyle name="20 % - uthevingsfarge 4 3 2 2 14" xfId="4274" xr:uid="{921A82E1-FFF4-473C-9641-CCF8DA8D62CF}"/>
    <cellStyle name="20 % - uthevingsfarge 4 3 2 2 15" xfId="4429" xr:uid="{970FBFD5-FDCD-4FDD-A954-11174CEA0D1D}"/>
    <cellStyle name="20 % - uthevingsfarge 4 3 2 2 16" xfId="4575" xr:uid="{8EE9FFAD-A408-44C9-AE80-E21BD9061B5C}"/>
    <cellStyle name="20 % - uthevingsfarge 4 3 2 2 2" xfId="1896" xr:uid="{E27F275E-E43D-4E67-BC78-0F1A7CA94F5B}"/>
    <cellStyle name="20 % - uthevingsfarge 4 3 2 2 3" xfId="2092" xr:uid="{A1411E37-D12E-4212-A710-900233037E76}"/>
    <cellStyle name="20 % - uthevingsfarge 4 3 2 2 4" xfId="2247" xr:uid="{7047079B-260C-4AA8-9DB4-9FA7FB7053E0}"/>
    <cellStyle name="20 % - uthevingsfarge 4 3 2 2 5" xfId="2393" xr:uid="{D271706F-9C2C-465C-A78F-B81D339050BA}"/>
    <cellStyle name="20 % - uthevingsfarge 4 3 2 2 6" xfId="2765" xr:uid="{EDFEF9BD-5F81-4283-B24E-BE127401A6E2}"/>
    <cellStyle name="20 % - uthevingsfarge 4 3 2 2 7" xfId="3013" xr:uid="{28CA0D7B-7011-40B4-877D-C3E413A63512}"/>
    <cellStyle name="20 % - uthevingsfarge 4 3 2 2 8" xfId="3199" xr:uid="{8857E23A-302B-48E8-8153-72732E48A7A5}"/>
    <cellStyle name="20 % - uthevingsfarge 4 3 2 2 9" xfId="3385" xr:uid="{2C1C05B7-3B7C-473B-A6F9-D866B89C54A3}"/>
    <cellStyle name="20 % - uthevingsfarge 4 3 2 3" xfId="927" xr:uid="{C8FE57B3-109A-43C6-AC91-5BB78F8CBBDF}"/>
    <cellStyle name="20 % - uthevingsfarge 4 3 2 4" xfId="1786" xr:uid="{2CFBB17E-11E2-4CEB-A22E-AA9B408CA93D}"/>
    <cellStyle name="20 % - uthevingsfarge 4 3 2 5" xfId="1977" xr:uid="{56A8C662-9B41-44CA-9B0C-C860951D980D}"/>
    <cellStyle name="20 % - uthevingsfarge 4 3 2 6" xfId="2108" xr:uid="{54FA25A8-1370-4E50-8E2F-6B44067387C6}"/>
    <cellStyle name="20 % - uthevingsfarge 4 3 2 7" xfId="2258" xr:uid="{AD28FCD1-5A3E-4178-9A45-413FAC91624F}"/>
    <cellStyle name="20 % - uthevingsfarge 4 3 2 8" xfId="2630" xr:uid="{5C4854AD-6FEE-45ED-9D13-2C00A5D34293}"/>
    <cellStyle name="20 % - uthevingsfarge 4 3 2 9" xfId="2469" xr:uid="{3486EDCF-4290-4EF8-8FDB-E55E84737832}"/>
    <cellStyle name="20 % - uthevingsfarge 4 3 20" xfId="2661" xr:uid="{BECD597A-9378-4E70-99F3-105CA868A34D}"/>
    <cellStyle name="20 % - uthevingsfarge 4 3 21" xfId="2653" xr:uid="{3F99F8F0-EEDC-457D-B45D-15244F8FE920}"/>
    <cellStyle name="20 % - uthevingsfarge 4 3 22" xfId="2475" xr:uid="{954798B0-F3B7-4EFC-A1A6-9CD1C7CA087C}"/>
    <cellStyle name="20 % - uthevingsfarge 4 3 23" xfId="2912" xr:uid="{9F05EA9C-D0BD-430D-AA16-56E60073341E}"/>
    <cellStyle name="20 % - uthevingsfarge 4 3 24" xfId="2544" xr:uid="{03E6248B-B58F-4365-B635-F640EA651D93}"/>
    <cellStyle name="20 % - uthevingsfarge 4 3 25" xfId="2963" xr:uid="{10870598-4C6A-4443-A26A-222D90445F23}"/>
    <cellStyle name="20 % - uthevingsfarge 4 3 3" xfId="274" xr:uid="{78C0F2B6-9DB6-4960-8040-E2064333C596}"/>
    <cellStyle name="20 % – uthevingsfarge 4 3 3" xfId="760" xr:uid="{69FC78FF-F722-4E17-8593-8D0641597B73}"/>
    <cellStyle name="20 % - uthevingsfarge 4 3 3 10" xfId="3342" xr:uid="{E512B73F-F7F9-40AF-A88E-EFB0769BFE4B}"/>
    <cellStyle name="20 % - uthevingsfarge 4 3 3 11" xfId="3527" xr:uid="{ED86BA7D-A166-4531-AE91-ADEF730AE821}"/>
    <cellStyle name="20 % - uthevingsfarge 4 3 3 12" xfId="3711" xr:uid="{420572B6-16FB-4E11-82A3-37437AE5EAA4}"/>
    <cellStyle name="20 % - uthevingsfarge 4 3 3 13" xfId="3891" xr:uid="{43D5766D-4CAA-49E8-A043-635936B66265}"/>
    <cellStyle name="20 % - uthevingsfarge 4 3 3 14" xfId="4065" xr:uid="{BEB32A41-3E95-40A0-95B2-EC51D3D1D5AA}"/>
    <cellStyle name="20 % - uthevingsfarge 4 3 3 15" xfId="4235" xr:uid="{DF134E10-F9AD-4F0D-89FC-E740301BB3CF}"/>
    <cellStyle name="20 % - uthevingsfarge 4 3 3 16" xfId="4392" xr:uid="{FD4033AB-A81B-492E-9695-A9E99B0D9643}"/>
    <cellStyle name="20 % - uthevingsfarge 4 3 3 17" xfId="4538" xr:uid="{E44F19EE-1A7E-45AC-8A5D-BC468B35A6F2}"/>
    <cellStyle name="20 % - uthevingsfarge 4 3 3 2" xfId="1230" xr:uid="{C5A36CE1-1391-4642-90DD-C7B628694930}"/>
    <cellStyle name="20 % - uthevingsfarge 4 3 3 3" xfId="1853" xr:uid="{30D502B2-7744-458A-BB33-4C23E1D1BD23}"/>
    <cellStyle name="20 % - uthevingsfarge 4 3 3 4" xfId="2053" xr:uid="{8458BD90-1586-4E22-A2C5-BCD77947A68B}"/>
    <cellStyle name="20 % - uthevingsfarge 4 3 3 5" xfId="2210" xr:uid="{F00D3BE6-49E1-40CB-9D63-671DDB6FA49A}"/>
    <cellStyle name="20 % - uthevingsfarge 4 3 3 6" xfId="2356" xr:uid="{7DC5E2DB-3E04-4EC2-AC48-06EE690003DD}"/>
    <cellStyle name="20 % - uthevingsfarge 4 3 3 7" xfId="2721" xr:uid="{2528CAD3-F352-4B74-B1F0-FCE5E6B4EAC1}"/>
    <cellStyle name="20 % - uthevingsfarge 4 3 3 8" xfId="2970" xr:uid="{243B0D60-9B43-4D9D-8432-AD3FB4F50196}"/>
    <cellStyle name="20 % - uthevingsfarge 4 3 3 9" xfId="3156" xr:uid="{A93DC8CC-A429-48CE-8D20-08E4D0E251DD}"/>
    <cellStyle name="20 % - uthevingsfarge 4 3 4" xfId="372" xr:uid="{6CDDF256-6B8E-4CCA-B3DD-D88D21CB35F4}"/>
    <cellStyle name="20 % – uthevingsfarge 4 3 4" xfId="1062" xr:uid="{3A17E610-B8F5-4478-BB25-650B7871ED9B}"/>
    <cellStyle name="20 % - uthevingsfarge 4 3 4 10" xfId="3436" xr:uid="{B5D13129-137C-4A9A-85A0-E3B2D884C52C}"/>
    <cellStyle name="20 % - uthevingsfarge 4 3 4 11" xfId="3620" xr:uid="{678157B5-E88A-4B49-8013-177057365564}"/>
    <cellStyle name="20 % - uthevingsfarge 4 3 4 12" xfId="3802" xr:uid="{ED7737AF-5134-4CE6-A4E6-945E935DF38C}"/>
    <cellStyle name="20 % - uthevingsfarge 4 3 4 13" xfId="3980" xr:uid="{E77A297A-54EB-42D8-9C24-00DF1B466C7E}"/>
    <cellStyle name="20 % - uthevingsfarge 4 3 4 14" xfId="4152" xr:uid="{79D70267-FFB0-4F24-9CF6-5B5729E133DA}"/>
    <cellStyle name="20 % - uthevingsfarge 4 3 4 15" xfId="4315" xr:uid="{7138C428-1C8A-477B-A808-A9244EC82178}"/>
    <cellStyle name="20 % - uthevingsfarge 4 3 4 16" xfId="4463" xr:uid="{D6415FB3-A2A7-4AFB-A4AC-058BB02CCCB2}"/>
    <cellStyle name="20 % - uthevingsfarge 4 3 4 17" xfId="4599" xr:uid="{A22B7497-3ADA-4632-A744-8C98783AF331}"/>
    <cellStyle name="20 % - uthevingsfarge 4 3 4 2" xfId="1259" xr:uid="{23C4E8F6-7DC8-4551-80A2-CB4170D642B7}"/>
    <cellStyle name="20 % - uthevingsfarge 4 3 4 3" xfId="1946" xr:uid="{3088D5AD-27D9-4497-BBA0-209D5FB470AE}"/>
    <cellStyle name="20 % - uthevingsfarge 4 3 4 4" xfId="2133" xr:uid="{0A3BCA2B-AD64-41CA-A6BC-07CC2C4D774A}"/>
    <cellStyle name="20 % - uthevingsfarge 4 3 4 5" xfId="2281" xr:uid="{219B0CFF-1FCA-42F8-B7AB-005534843963}"/>
    <cellStyle name="20 % - uthevingsfarge 4 3 4 6" xfId="2417" xr:uid="{DB512F70-95EE-453F-AA52-3D0ECC2E4097}"/>
    <cellStyle name="20 % - uthevingsfarge 4 3 4 7" xfId="2818" xr:uid="{791416EE-6269-4FCE-A210-31B20DB8150C}"/>
    <cellStyle name="20 % - uthevingsfarge 4 3 4 8" xfId="3065" xr:uid="{AA3DB560-4EA9-4254-AA42-34FE68D902E3}"/>
    <cellStyle name="20 % - uthevingsfarge 4 3 4 9" xfId="3251" xr:uid="{A715B5DE-D673-4593-8FA1-3FE117E8BC24}"/>
    <cellStyle name="20 % - uthevingsfarge 4 3 5" xfId="421" xr:uid="{D68BABDD-6E2C-4BBA-8EAA-A91C2AB89A92}"/>
    <cellStyle name="20 % – uthevingsfarge 4 3 5" xfId="1176" xr:uid="{AA5C9985-029A-41EF-88C7-52B6754B7497}"/>
    <cellStyle name="20 % - uthevingsfarge 4 3 5 10" xfId="3484" xr:uid="{D2B4A49D-7754-47DB-9A39-8091AC683FA7}"/>
    <cellStyle name="20 % - uthevingsfarge 4 3 5 11" xfId="3668" xr:uid="{07FFA0A7-D9FD-4B4B-B97A-9DEF82D00807}"/>
    <cellStyle name="20 % - uthevingsfarge 4 3 5 12" xfId="3849" xr:uid="{04DA394C-1532-4FEE-8B74-B7813F986F1D}"/>
    <cellStyle name="20 % - uthevingsfarge 4 3 5 13" xfId="4025" xr:uid="{824B8341-FC8E-46F2-B61B-1C3D3957DD05}"/>
    <cellStyle name="20 % - uthevingsfarge 4 3 5 14" xfId="4197" xr:uid="{D57EC844-6C7C-44F0-8CB7-B4F13C2209C8}"/>
    <cellStyle name="20 % - uthevingsfarge 4 3 5 15" xfId="4357" xr:uid="{4EB1E72E-F57B-4F83-9491-AD2914FADE1D}"/>
    <cellStyle name="20 % - uthevingsfarge 4 3 5 16" xfId="4503" xr:uid="{1A5D3EFA-FE06-49E8-A0B0-198D04CB7410}"/>
    <cellStyle name="20 % - uthevingsfarge 4 3 5 17" xfId="4634" xr:uid="{615F82D1-A4F3-488D-A6FE-3CABF2E28650}"/>
    <cellStyle name="20 % - uthevingsfarge 4 3 5 2" xfId="1361" xr:uid="{F1EE85FA-04A3-4BB7-9754-8EE7482EBEC4}"/>
    <cellStyle name="20 % - uthevingsfarge 4 3 5 3" xfId="1992" xr:uid="{72A37A3A-4AA1-4732-95B3-2330AE0E86CB}"/>
    <cellStyle name="20 % - uthevingsfarge 4 3 5 4" xfId="2175" xr:uid="{D0AC5228-EB32-45E1-9714-369FCAD1F633}"/>
    <cellStyle name="20 % - uthevingsfarge 4 3 5 5" xfId="2321" xr:uid="{273806A9-0BE1-4596-A9DB-562133CA294A}"/>
    <cellStyle name="20 % - uthevingsfarge 4 3 5 6" xfId="2452" xr:uid="{E4F6ED9B-1760-4739-82D0-2404B8B64254}"/>
    <cellStyle name="20 % - uthevingsfarge 4 3 5 7" xfId="2867" xr:uid="{322886CF-5F87-41FA-B2C1-7C24FE1D97EC}"/>
    <cellStyle name="20 % - uthevingsfarge 4 3 5 8" xfId="3113" xr:uid="{650F440C-8A2C-4F47-9B6B-BEDF742A9790}"/>
    <cellStyle name="20 % - uthevingsfarge 4 3 5 9" xfId="3299" xr:uid="{97351B73-CDFC-48BB-938C-F3DAB018064F}"/>
    <cellStyle name="20 % - uthevingsfarge 4 3 6" xfId="1373" xr:uid="{B095F650-580D-413A-A826-6EC74B8270B7}"/>
    <cellStyle name="20 % – uthevingsfarge 4 3 6" xfId="822" xr:uid="{3317CBE8-0815-4AB4-A74B-1B388F3C5C4B}"/>
    <cellStyle name="20 % - uthevingsfarge 4 3 7" xfId="1497" xr:uid="{5BB34334-7D96-42CF-AD1E-5BF5A7B10B60}"/>
    <cellStyle name="20 % – uthevingsfarge 4 3 7" xfId="1507" xr:uid="{B288436B-F778-4CB0-84FF-404A26E85E75}"/>
    <cellStyle name="20 % - uthevingsfarge 4 3 8" xfId="1324" xr:uid="{11422F37-0237-4A22-A8EE-0BD014288294}"/>
    <cellStyle name="20 % – uthevingsfarge 4 3 8" xfId="1577" xr:uid="{4AE811DD-A2BA-4EE4-BE85-29BF34DF9E9F}"/>
    <cellStyle name="20 % - uthevingsfarge 4 3 9" xfId="1641" xr:uid="{7CE860FB-F60F-4626-9E20-6FEC01AC757B}"/>
    <cellStyle name="20 % – uthevingsfarge 4 3 9" xfId="1639" xr:uid="{D68DE979-EE51-4D2C-8102-E8CD4E28EA83}"/>
    <cellStyle name="20 % - uthevingsfarge 4 4" xfId="144" xr:uid="{00000000-0005-0000-0000-000019000000}"/>
    <cellStyle name="20 % – uthevingsfarge 4 4" xfId="406" xr:uid="{29BD4B33-3E29-490E-B452-690947F5CBC9}"/>
    <cellStyle name="20 % - uthevingsfarge 4 4 10" xfId="609" xr:uid="{AEBF75FB-72DA-4AEC-BABD-AE3F9F7F5E7D}"/>
    <cellStyle name="20 % – uthevingsfarge 4 4 10" xfId="506" xr:uid="{2D023C05-CF77-42A1-9239-0AFAA0F55440}"/>
    <cellStyle name="20 % - uthevingsfarge 4 4 11" xfId="1756" xr:uid="{ADBFD5F0-C78F-4D75-B914-11F79CE18CFA}"/>
    <cellStyle name="20 % - uthevingsfarge 4 4 12" xfId="1822" xr:uid="{F8B58847-2A9D-4988-93CB-71ACC162E85E}"/>
    <cellStyle name="20 % - uthevingsfarge 4 4 13" xfId="1719" xr:uid="{07DF4FBE-7E92-4E8D-9C03-FD676C9A35AD}"/>
    <cellStyle name="20 % - uthevingsfarge 4 4 14" xfId="1828" xr:uid="{75C48079-1A67-412C-9CCC-FDD4B5DB8E91}"/>
    <cellStyle name="20 % - uthevingsfarge 4 4 15" xfId="2599" xr:uid="{20477859-A1E5-4FBE-924D-5033BF4F549C}"/>
    <cellStyle name="20 % - uthevingsfarge 4 4 16" xfId="2524" xr:uid="{5E7FE984-5CC9-4171-93E3-012F88203811}"/>
    <cellStyle name="20 % - uthevingsfarge 4 4 17" xfId="2505" xr:uid="{416AB3C0-7E61-450F-86FE-14B13D0D9542}"/>
    <cellStyle name="20 % - uthevingsfarge 4 4 18" xfId="2491" xr:uid="{5388CBA4-E28E-4F89-A9E4-437D2928D5B6}"/>
    <cellStyle name="20 % - uthevingsfarge 4 4 19" xfId="2945" xr:uid="{96A89676-F8C4-4C5A-86D5-A6E687C160F3}"/>
    <cellStyle name="20 % - uthevingsfarge 4 4 2" xfId="287" xr:uid="{23688638-60F9-4440-A459-2B6192B7E6A5}"/>
    <cellStyle name="20 % – uthevingsfarge 4 4 2" xfId="790" xr:uid="{2E3D8BF1-88CC-4BDD-8AD0-263C083928F4}"/>
    <cellStyle name="20 % - uthevingsfarge 4 4 2 10" xfId="3355" xr:uid="{8D7E2069-EC55-4BB1-A849-828865A51AFC}"/>
    <cellStyle name="20 % - uthevingsfarge 4 4 2 11" xfId="3540" xr:uid="{D1419CFF-AE4C-4CC4-8B5F-59828B21E3F9}"/>
    <cellStyle name="20 % - uthevingsfarge 4 4 2 12" xfId="3724" xr:uid="{57351428-4B03-4210-AC6E-438461AA9239}"/>
    <cellStyle name="20 % - uthevingsfarge 4 4 2 13" xfId="3904" xr:uid="{1B487F8A-0163-4E73-AB64-22A6AAF43F0B}"/>
    <cellStyle name="20 % - uthevingsfarge 4 4 2 14" xfId="4077" xr:uid="{AB96C9B5-281A-4E4D-842A-B91F8A3BAA4D}"/>
    <cellStyle name="20 % - uthevingsfarge 4 4 2 15" xfId="4247" xr:uid="{DF804582-3D79-447D-B5E5-0E718AA192A4}"/>
    <cellStyle name="20 % - uthevingsfarge 4 4 2 16" xfId="4404" xr:uid="{07391532-A609-4155-A702-2755852AA41C}"/>
    <cellStyle name="20 % - uthevingsfarge 4 4 2 17" xfId="4550" xr:uid="{C6F316E4-3B65-4390-AA73-E9CE0E779004}"/>
    <cellStyle name="20 % - uthevingsfarge 4 4 2 2" xfId="900" xr:uid="{34BC451E-844C-4757-B48A-CF91F744C531}"/>
    <cellStyle name="20 % - uthevingsfarge 4 4 2 3" xfId="1866" xr:uid="{BD434BA2-E088-47CC-85AC-DEFB1A91B860}"/>
    <cellStyle name="20 % - uthevingsfarge 4 4 2 4" xfId="2065" xr:uid="{02F96932-348D-4E23-9223-A149926A41E0}"/>
    <cellStyle name="20 % - uthevingsfarge 4 4 2 5" xfId="2222" xr:uid="{9D89DE32-1D15-478F-ADA2-D5649D7B4F21}"/>
    <cellStyle name="20 % - uthevingsfarge 4 4 2 6" xfId="2368" xr:uid="{ACDFDEFD-C985-4E9B-B7BE-E525E530DD78}"/>
    <cellStyle name="20 % - uthevingsfarge 4 4 2 7" xfId="2734" xr:uid="{5676FDF5-3526-4F11-BCB1-A88C3F14DE69}"/>
    <cellStyle name="20 % - uthevingsfarge 4 4 2 8" xfId="2983" xr:uid="{2B7B645A-4387-46AD-B8B7-D9EED19284B7}"/>
    <cellStyle name="20 % - uthevingsfarge 4 4 2 9" xfId="3169" xr:uid="{096E485E-8B4A-425B-AED5-75A1EE15EA0E}"/>
    <cellStyle name="20 % - uthevingsfarge 4 4 20" xfId="3132" xr:uid="{C80A7EB7-A435-4586-8717-EBB17C2F0A5D}"/>
    <cellStyle name="20 % - uthevingsfarge 4 4 21" xfId="3318" xr:uid="{CEE241E6-BCCC-49C1-BDD2-9A57784825B2}"/>
    <cellStyle name="20 % - uthevingsfarge 4 4 22" xfId="3503" xr:uid="{547CC83A-8708-41E5-9438-31C5F6F632A8}"/>
    <cellStyle name="20 % - uthevingsfarge 4 4 23" xfId="3687" xr:uid="{862C140D-93D9-4884-932F-4C63FFA71E71}"/>
    <cellStyle name="20 % - uthevingsfarge 4 4 24" xfId="3868" xr:uid="{9B1CAA1F-0610-459A-98B9-4CC558EBE84B}"/>
    <cellStyle name="20 % - uthevingsfarge 4 4 25" xfId="4042" xr:uid="{5F564FCD-4DB6-4D5B-8021-1F999FDE2CC3}"/>
    <cellStyle name="20 % - uthevingsfarge 4 4 3" xfId="427" xr:uid="{FE0E69B8-832B-4951-8778-6849982955D2}"/>
    <cellStyle name="20 % – uthevingsfarge 4 4 3" xfId="1090" xr:uid="{E15AF042-B54E-4AA7-9F67-331D81F5EA59}"/>
    <cellStyle name="20 % - uthevingsfarge 4 4 3 10" xfId="3489" xr:uid="{C943B3EB-1B4C-43D2-9038-7F98B0121486}"/>
    <cellStyle name="20 % - uthevingsfarge 4 4 3 11" xfId="3673" xr:uid="{25BB1813-87E8-44F2-B25E-12FFF29C49FE}"/>
    <cellStyle name="20 % - uthevingsfarge 4 4 3 12" xfId="3854" xr:uid="{DDC218A3-D665-4F06-A4A5-51AFF3927818}"/>
    <cellStyle name="20 % - uthevingsfarge 4 4 3 13" xfId="4030" xr:uid="{7328B3C4-935B-409A-AB49-B1E93828B061}"/>
    <cellStyle name="20 % - uthevingsfarge 4 4 3 14" xfId="4202" xr:uid="{448C0943-66A3-44E6-969A-383D6DFD8E3F}"/>
    <cellStyle name="20 % - uthevingsfarge 4 4 3 15" xfId="4362" xr:uid="{39015D0E-59EA-4841-A435-13B5B037B2BD}"/>
    <cellStyle name="20 % - uthevingsfarge 4 4 3 16" xfId="4508" xr:uid="{5E1B4840-8C56-435E-A647-60694F51B3F2}"/>
    <cellStyle name="20 % - uthevingsfarge 4 4 3 17" xfId="4639" xr:uid="{A2ABDC13-722F-4FC3-98A3-042B5BA12CDE}"/>
    <cellStyle name="20 % - uthevingsfarge 4 4 3 2" xfId="1204" xr:uid="{7352E7A8-EE8E-4424-895C-A3E84080A685}"/>
    <cellStyle name="20 % - uthevingsfarge 4 4 3 3" xfId="1998" xr:uid="{DDF64F57-93DB-47C5-8DF3-A46E76AB9B9E}"/>
    <cellStyle name="20 % - uthevingsfarge 4 4 3 4" xfId="2180" xr:uid="{0D82F52F-C62C-4128-8BDC-4C2F696CA2E6}"/>
    <cellStyle name="20 % - uthevingsfarge 4 4 3 5" xfId="2326" xr:uid="{E8123F4F-7B98-432D-87F2-3A319C39DDDA}"/>
    <cellStyle name="20 % - uthevingsfarge 4 4 3 6" xfId="2457" xr:uid="{1C0C47F8-0319-4075-B36E-BB37EAE055BE}"/>
    <cellStyle name="20 % - uthevingsfarge 4 4 3 7" xfId="2873" xr:uid="{31B65606-E0AA-465F-B4C9-AB3553BCEC4F}"/>
    <cellStyle name="20 % - uthevingsfarge 4 4 3 8" xfId="3118" xr:uid="{BAC0B45E-C8B6-48FF-9BD2-E86A0579B383}"/>
    <cellStyle name="20 % - uthevingsfarge 4 4 3 9" xfId="3304" xr:uid="{B9E336AE-C027-4691-B172-02745037D8D9}"/>
    <cellStyle name="20 % - uthevingsfarge 4 4 4" xfId="1278" xr:uid="{55D81BB1-03FB-463D-990F-36EFA28EDA41}"/>
    <cellStyle name="20 % – uthevingsfarge 4 4 4" xfId="1067" xr:uid="{6CCBAB45-CD08-4E0C-9855-60B0EBB8DA76}"/>
    <cellStyle name="20 % - uthevingsfarge 4 4 5" xfId="1378" xr:uid="{B61636FB-447D-4332-BDC1-43980B408530}"/>
    <cellStyle name="20 % – uthevingsfarge 4 4 5" xfId="1175" xr:uid="{8DC58B50-DE2D-4A5B-A121-66A19B7D82A6}"/>
    <cellStyle name="20 % - uthevingsfarge 4 4 6" xfId="1469" xr:uid="{5ED4A198-BFBC-46EF-833B-6C12D541F28E}"/>
    <cellStyle name="20 % – uthevingsfarge 4 4 6" xfId="1371" xr:uid="{84251E00-80FE-4467-BAF9-A56EA202D850}"/>
    <cellStyle name="20 % - uthevingsfarge 4 4 7" xfId="1525" xr:uid="{35693908-E298-47BD-8A4A-81FAF74AC836}"/>
    <cellStyle name="20 % – uthevingsfarge 4 4 7" xfId="1439" xr:uid="{7D7E0263-5E81-4381-870E-A69FC30C17CA}"/>
    <cellStyle name="20 % - uthevingsfarge 4 4 8" xfId="1596" xr:uid="{B74BC72A-2163-4D74-814A-A9A7F8071F42}"/>
    <cellStyle name="20 % – uthevingsfarge 4 4 8" xfId="1561" xr:uid="{39B8D34E-96BB-4C54-9C09-7ADF2D557662}"/>
    <cellStyle name="20 % - uthevingsfarge 4 4 9" xfId="1642" xr:uid="{E35E6A77-0BB0-49AE-AB02-1D505B3E14AC}"/>
    <cellStyle name="20 % – uthevingsfarge 4 4 9" xfId="1607" xr:uid="{09ED0DDE-2675-4EEA-8FA0-8104FF9767ED}"/>
    <cellStyle name="20 % – uthevingsfarge 4 5" xfId="363" xr:uid="{75B0C9FC-9DD1-4503-A241-86A55495CD50}"/>
    <cellStyle name="20 % – uthevingsfarge 4 5 2" xfId="947" xr:uid="{331E70BD-60C0-49BA-94E7-1213E414120E}"/>
    <cellStyle name="20 % – uthevingsfarge 4 5 3" xfId="657" xr:uid="{72E5FADA-3433-4D19-AFC8-90B033ECDF6E}"/>
    <cellStyle name="20 % – uthevingsfarge 4 6" xfId="673" xr:uid="{3D7FB637-7A4E-4BE5-BE84-A5D7723DBC8D}"/>
    <cellStyle name="20 % – uthevingsfarge 4 6 2" xfId="963" xr:uid="{B50E40E4-91CC-44DA-8D2D-FBBC3926EAA2}"/>
    <cellStyle name="20 % – uthevingsfarge 4 7" xfId="699" xr:uid="{20E428D9-2386-44F4-9149-96FEC2CA5D33}"/>
    <cellStyle name="20 % – uthevingsfarge 4 7 2" xfId="989" xr:uid="{B9710BAD-39A6-4C2E-9861-564C3B00AAE4}"/>
    <cellStyle name="20 % – uthevingsfarge 4 8" xfId="816" xr:uid="{4F021355-4DF9-4B68-B32D-10D17488BB35}"/>
    <cellStyle name="20 % – uthevingsfarge 4 9" xfId="1115" xr:uid="{BF32EF6C-0CF6-4701-A4EA-2382F58D7721}"/>
    <cellStyle name="20 % – uthevingsfarge 5" xfId="45" builtinId="46" customBuiltin="1"/>
    <cellStyle name="20 % – uthevingsfarge 5 10" xfId="1083" xr:uid="{A822D2DC-09C3-4130-86EE-A343565ABA7F}"/>
    <cellStyle name="20 % – uthevingsfarge 5 11" xfId="529" xr:uid="{0FFC8316-9900-4D2F-A12C-5BE007FBB5D8}"/>
    <cellStyle name="20 % – uthevingsfarge 5 12" xfId="1688" xr:uid="{E5926B33-AA55-4A34-BA31-DF6968F666A0}"/>
    <cellStyle name="20 % – uthevingsfarge 5 13" xfId="2510" xr:uid="{79B067A1-1CAE-4638-9F3B-C53F0744AF0F}"/>
    <cellStyle name="20 % - uthevingsfarge 5 2" xfId="115" xr:uid="{00000000-0005-0000-0000-00001B000000}"/>
    <cellStyle name="20 % – uthevingsfarge 5 2" xfId="228" xr:uid="{B1401FFE-41EB-4E7E-AAC3-D2DC93A2331A}"/>
    <cellStyle name="20 % - uthevingsfarge 5 2 10" xfId="1549" xr:uid="{DF5057AE-11EF-497D-BABF-4D5A861567E7}"/>
    <cellStyle name="20 % – uthevingsfarge 5 2 10" xfId="1285" xr:uid="{2291F245-B4B1-486B-A8BC-3792E155986C}"/>
    <cellStyle name="20 % - uthevingsfarge 5 2 11" xfId="597" xr:uid="{A2B2F806-EFF1-44AE-8E84-9FACFA76D274}"/>
    <cellStyle name="20 % – uthevingsfarge 5 2 11" xfId="459" xr:uid="{4F818416-6B6F-4F49-8235-35A1A595ED0D}"/>
    <cellStyle name="20 % - uthevingsfarge 5 2 12" xfId="1731" xr:uid="{2D66B44E-A478-412B-86DF-7AD37380D412}"/>
    <cellStyle name="20 % - uthevingsfarge 5 2 13" xfId="1908" xr:uid="{FF6E852D-1924-4289-9C65-9F576E954D9E}"/>
    <cellStyle name="20 % - uthevingsfarge 5 2 14" xfId="1707" xr:uid="{C9AAEA40-1A1D-4761-A40F-6C36980F61C0}"/>
    <cellStyle name="20 % - uthevingsfarge 5 2 15" xfId="1714" xr:uid="{DC323438-00E5-4855-8FF9-A7D11A7C900B}"/>
    <cellStyle name="20 % - uthevingsfarge 5 2 16" xfId="2570" xr:uid="{70E4EB6E-0EAE-4978-AE2D-315243C2A3A2}"/>
    <cellStyle name="20 % - uthevingsfarge 5 2 17" xfId="2526" xr:uid="{15977856-592B-4FE3-A488-2557A6665A1A}"/>
    <cellStyle name="20 % - uthevingsfarge 5 2 18" xfId="2539" xr:uid="{37A3E8CB-BEB8-4369-B4D3-DE6480C52B3D}"/>
    <cellStyle name="20 % - uthevingsfarge 5 2 19" xfId="2663" xr:uid="{85EE52B7-5676-4778-8622-36F3750406B2}"/>
    <cellStyle name="20 % - uthevingsfarge 5 2 2" xfId="162" xr:uid="{00000000-0005-0000-0000-00001C000000}"/>
    <cellStyle name="20 % – uthevingsfarge 5 2 2" xfId="562" xr:uid="{847631DD-D504-49B2-8970-88D93AB7B4D1}"/>
    <cellStyle name="20 % - uthevingsfarge 5 2 2 10" xfId="625" xr:uid="{BD046CC4-5B6D-4021-9EB0-6BC4049D1A94}"/>
    <cellStyle name="20 % - uthevingsfarge 5 2 2 11" xfId="1773" xr:uid="{05FD5CE8-E31E-47B3-86F1-AAAF41D69A37}"/>
    <cellStyle name="20 % - uthevingsfarge 5 2 2 12" xfId="1902" xr:uid="{82820779-2C6E-4810-AE38-2A842DE3A011}"/>
    <cellStyle name="20 % - uthevingsfarge 5 2 2 13" xfId="1713" xr:uid="{E5303D17-56AF-4065-AEF2-C1DF8BFE085A}"/>
    <cellStyle name="20 % - uthevingsfarge 5 2 2 14" xfId="1700" xr:uid="{D1A9848A-4C47-469A-9EA9-1F6C498AC99D}"/>
    <cellStyle name="20 % - uthevingsfarge 5 2 2 15" xfId="2617" xr:uid="{E633BE0D-FD2B-4487-AD08-B9C1BFD75534}"/>
    <cellStyle name="20 % - uthevingsfarge 5 2 2 16" xfId="2840" xr:uid="{E340C12E-B360-485A-BC67-560FB40F3925}"/>
    <cellStyle name="20 % - uthevingsfarge 5 2 2 17" xfId="2484" xr:uid="{B6672F9E-9947-488E-A481-53B896F26D73}"/>
    <cellStyle name="20 % - uthevingsfarge 5 2 2 18" xfId="2817" xr:uid="{ECAFEA7C-82D8-49A9-A82F-BD16EE8C38F7}"/>
    <cellStyle name="20 % - uthevingsfarge 5 2 2 19" xfId="2905" xr:uid="{8E9A492F-798D-4033-88A0-A95B684337C4}"/>
    <cellStyle name="20 % - uthevingsfarge 5 2 2 2" xfId="305" xr:uid="{A8401728-5F10-47DC-838E-F3723F1EE59A}"/>
    <cellStyle name="20 % – uthevingsfarge 5 2 2 2" xfId="851" xr:uid="{E42927E3-1402-4D9A-914E-47E64DBF918D}"/>
    <cellStyle name="20 % - uthevingsfarge 5 2 2 2 10" xfId="3373" xr:uid="{D395D8F8-175C-4D4A-BECB-1A958385EC0D}"/>
    <cellStyle name="20 % - uthevingsfarge 5 2 2 2 11" xfId="3558" xr:uid="{7D89DA65-29FC-4A25-8F3D-3C019329B29A}"/>
    <cellStyle name="20 % - uthevingsfarge 5 2 2 2 12" xfId="3741" xr:uid="{B2BD388B-5A25-49BB-806E-F061FF5F7315}"/>
    <cellStyle name="20 % - uthevingsfarge 5 2 2 2 13" xfId="3921" xr:uid="{BF604AC7-4E27-4A14-AF5D-A29D3DFDA400}"/>
    <cellStyle name="20 % - uthevingsfarge 5 2 2 2 14" xfId="4094" xr:uid="{4A328E34-B110-425F-956B-39F8DE5F4FB9}"/>
    <cellStyle name="20 % - uthevingsfarge 5 2 2 2 15" xfId="4263" xr:uid="{AC083BDD-8F43-4F86-B8F4-2554E7E1D1F7}"/>
    <cellStyle name="20 % - uthevingsfarge 5 2 2 2 16" xfId="4418" xr:uid="{7ABAC4A0-3082-40A1-B41C-A64BE384832D}"/>
    <cellStyle name="20 % - uthevingsfarge 5 2 2 2 17" xfId="4564" xr:uid="{25787FE8-7850-4197-BCF3-427DB453D7B4}"/>
    <cellStyle name="20 % - uthevingsfarge 5 2 2 2 2" xfId="916" xr:uid="{5AFB9176-17B8-4151-BD9B-28BD09614047}"/>
    <cellStyle name="20 % - uthevingsfarge 5 2 2 2 3" xfId="1883" xr:uid="{97DA2604-A245-48D9-B847-E7FAF129A8F5}"/>
    <cellStyle name="20 % - uthevingsfarge 5 2 2 2 4" xfId="2081" xr:uid="{34E3F269-8D56-4F9E-A33D-451F2773B1EC}"/>
    <cellStyle name="20 % - uthevingsfarge 5 2 2 2 5" xfId="2236" xr:uid="{B08F735A-F575-4DF9-AB53-679A4D4B1786}"/>
    <cellStyle name="20 % - uthevingsfarge 5 2 2 2 6" xfId="2382" xr:uid="{BEB1F245-F30F-4005-AC5A-C467E03C7AD3}"/>
    <cellStyle name="20 % - uthevingsfarge 5 2 2 2 7" xfId="2752" xr:uid="{938D67E0-5B29-4F73-A66C-59358C06DFF7}"/>
    <cellStyle name="20 % - uthevingsfarge 5 2 2 2 8" xfId="3001" xr:uid="{E7047202-3E6D-46E2-8043-B8464C377F35}"/>
    <cellStyle name="20 % - uthevingsfarge 5 2 2 2 9" xfId="3187" xr:uid="{BE4B33C5-E318-4CD9-8659-C2B686171043}"/>
    <cellStyle name="20 % - uthevingsfarge 5 2 2 20" xfId="3024" xr:uid="{944828E4-B963-449A-B5C6-469D8F12FFB0}"/>
    <cellStyle name="20 % - uthevingsfarge 5 2 2 21" xfId="3210" xr:uid="{7B9E9276-6B2B-4F53-8AF8-70AC5C06558F}"/>
    <cellStyle name="20 % - uthevingsfarge 5 2 2 22" xfId="3396" xr:uid="{1C7F2806-C7A3-40EB-930A-78994A516667}"/>
    <cellStyle name="20 % - uthevingsfarge 5 2 2 23" xfId="3580" xr:uid="{0DCFFECA-2C86-45E8-A2AD-09C247739C2B}"/>
    <cellStyle name="20 % - uthevingsfarge 5 2 2 24" xfId="3762" xr:uid="{83931567-D4EF-4709-A18E-9666036084BE}"/>
    <cellStyle name="20 % - uthevingsfarge 5 2 2 25" xfId="3942" xr:uid="{2FC34C31-84F0-4C40-AA56-88542EAECD27}"/>
    <cellStyle name="20 % - uthevingsfarge 5 2 2 3" xfId="1219" xr:uid="{DBE89258-3939-43C4-8150-685A769724A6}"/>
    <cellStyle name="20 % – uthevingsfarge 5 2 2 3" xfId="1150" xr:uid="{1B2AFD3B-12EE-4545-B543-758B456C25B2}"/>
    <cellStyle name="20 % - uthevingsfarge 5 2 2 4" xfId="1256" xr:uid="{2060E010-D714-402A-BCF4-142BA1617587}"/>
    <cellStyle name="20 % – uthevingsfarge 5 2 2 4" xfId="1249" xr:uid="{35D2E2BE-4483-4764-BB80-CA4C98760D5C}"/>
    <cellStyle name="20 % - uthevingsfarge 5 2 2 5" xfId="1359" xr:uid="{D9FE3F29-38A2-4CF5-AD3C-8D4A5488C149}"/>
    <cellStyle name="20 % – uthevingsfarge 5 2 2 5" xfId="1353" xr:uid="{CBF12677-CC7D-4999-A782-4973A952DA08}"/>
    <cellStyle name="20 % - uthevingsfarge 5 2 2 6" xfId="1477" xr:uid="{0A682B56-DD98-4C6A-B4A7-C62C3E66C87F}"/>
    <cellStyle name="20 % – uthevingsfarge 5 2 2 6" xfId="1159" xr:uid="{9EE4DA9B-CC57-4598-944E-33A23D6C6CD1}"/>
    <cellStyle name="20 % - uthevingsfarge 5 2 2 7" xfId="1410" xr:uid="{1D6C495F-F75F-4F8B-9AF8-36A1688BE035}"/>
    <cellStyle name="20 % – uthevingsfarge 5 2 2 7" xfId="1315" xr:uid="{4B433E9A-3A0F-46C8-AA80-FDFFE543A544}"/>
    <cellStyle name="20 % - uthevingsfarge 5 2 2 8" xfId="1617" xr:uid="{8E921AC9-06BB-4A71-A4DA-EB31DC23F73A}"/>
    <cellStyle name="20 % – uthevingsfarge 5 2 2 8" xfId="1571" xr:uid="{760C650B-7AE0-4732-8C94-1C670E25800E}"/>
    <cellStyle name="20 % - uthevingsfarge 5 2 2 9" xfId="1519" xr:uid="{94BFC829-381B-400B-936A-27338B190157}"/>
    <cellStyle name="20 % – uthevingsfarge 5 2 2 9" xfId="1244" xr:uid="{AF71D0E9-8882-4B05-B38F-57E08F586AD5}"/>
    <cellStyle name="20 % - uthevingsfarge 5 2 20" xfId="3020" xr:uid="{FDC1BA49-0214-46FA-A811-BF7CB0F23947}"/>
    <cellStyle name="20 % - uthevingsfarge 5 2 21" xfId="3206" xr:uid="{B8FAD9A8-596D-4565-AFCB-4FA282F49C95}"/>
    <cellStyle name="20 % - uthevingsfarge 5 2 22" xfId="3392" xr:uid="{240096ED-570E-413F-837D-F0D8EA9ED865}"/>
    <cellStyle name="20 % - uthevingsfarge 5 2 23" xfId="3577" xr:uid="{AE4DAC11-4F0F-4D96-B033-80833D519197}"/>
    <cellStyle name="20 % - uthevingsfarge 5 2 24" xfId="3760" xr:uid="{4CAA5EB5-9C73-4AE8-88F5-3B1FF644F50B}"/>
    <cellStyle name="20 % - uthevingsfarge 5 2 25" xfId="3940" xr:uid="{A376BA30-6C23-4E28-8C96-16E7FE5BCE10}"/>
    <cellStyle name="20 % - uthevingsfarge 5 2 26" xfId="4113" xr:uid="{D5CC76CB-B250-47D8-AF93-ED208EF476F5}"/>
    <cellStyle name="20 % - uthevingsfarge 5 2 3" xfId="261" xr:uid="{FC82A4FE-C120-4460-A4DD-F3DD139A38A2}"/>
    <cellStyle name="20 % – uthevingsfarge 5 2 3" xfId="687" xr:uid="{E1432BC6-ABD8-40CD-A764-A392DEB7980F}"/>
    <cellStyle name="20 % - uthevingsfarge 5 2 3 10" xfId="3330" xr:uid="{C8399616-5D5C-442D-83F0-C4834425B9E5}"/>
    <cellStyle name="20 % - uthevingsfarge 5 2 3 11" xfId="3515" xr:uid="{2C85F43C-7825-4902-8BE2-C52DE3C118C6}"/>
    <cellStyle name="20 % - uthevingsfarge 5 2 3 12" xfId="3699" xr:uid="{A0EA92F6-80E8-4A8C-B991-B79A3095B98E}"/>
    <cellStyle name="20 % - uthevingsfarge 5 2 3 13" xfId="3879" xr:uid="{718AE4F8-A429-4354-8319-F51BE1332680}"/>
    <cellStyle name="20 % - uthevingsfarge 5 2 3 14" xfId="4053" xr:uid="{F71D82CE-E8F3-419D-A741-7ACBCCE080EB}"/>
    <cellStyle name="20 % - uthevingsfarge 5 2 3 15" xfId="4223" xr:uid="{5043CA65-2276-4F06-B111-B9C9F30399E4}"/>
    <cellStyle name="20 % - uthevingsfarge 5 2 3 16" xfId="4381" xr:uid="{A229E127-835C-4CA4-BCFE-0EB9DA6A7B3B}"/>
    <cellStyle name="20 % - uthevingsfarge 5 2 3 17" xfId="4527" xr:uid="{A8D87B2D-0F6A-483D-BCCD-D3883BEC652B}"/>
    <cellStyle name="20 % - uthevingsfarge 5 2 3 2" xfId="889" xr:uid="{B088281E-7605-4066-A8C2-5E3F8A2B06DA}"/>
    <cellStyle name="20 % – uthevingsfarge 5 2 3 2" xfId="977" xr:uid="{EFD60775-167F-4E2A-A79B-3250D5EC18FC}"/>
    <cellStyle name="20 % - uthevingsfarge 5 2 3 3" xfId="1840" xr:uid="{2C6147A1-2244-4B4A-A179-71D790617252}"/>
    <cellStyle name="20 % - uthevingsfarge 5 2 3 4" xfId="2041" xr:uid="{82FDDAD6-045C-4E59-91C5-62799965B1D2}"/>
    <cellStyle name="20 % - uthevingsfarge 5 2 3 5" xfId="2199" xr:uid="{5EAA5102-1529-423C-86E3-EA3EB9FEB236}"/>
    <cellStyle name="20 % - uthevingsfarge 5 2 3 6" xfId="2345" xr:uid="{DF637700-0B4D-4A92-974E-D41F10B765FA}"/>
    <cellStyle name="20 % - uthevingsfarge 5 2 3 7" xfId="2708" xr:uid="{D89562F9-5E57-4D8D-A951-3A2CF836A733}"/>
    <cellStyle name="20 % - uthevingsfarge 5 2 3 8" xfId="2957" xr:uid="{DAD18DE9-EC2E-476A-9C81-1FFE1A5F7A65}"/>
    <cellStyle name="20 % - uthevingsfarge 5 2 3 9" xfId="3144" xr:uid="{656B2ECF-3FFC-40C1-83DE-D279A549627D}"/>
    <cellStyle name="20 % - uthevingsfarge 5 2 4" xfId="359" xr:uid="{6588B521-B4B6-4D97-9F44-9869D0D7A895}"/>
    <cellStyle name="20 % – uthevingsfarge 5 2 4" xfId="704" xr:uid="{02E479F4-7713-4060-9C5B-79A6814A4330}"/>
    <cellStyle name="20 % - uthevingsfarge 5 2 4 10" xfId="3424" xr:uid="{7BCE49DC-4D9D-4474-9145-D1499571A321}"/>
    <cellStyle name="20 % - uthevingsfarge 5 2 4 11" xfId="3608" xr:uid="{ADEC1819-B930-4EB4-A0D9-41E9705334E1}"/>
    <cellStyle name="20 % - uthevingsfarge 5 2 4 12" xfId="3790" xr:uid="{74A1FDF4-B1B0-4D81-855D-930107BCECF8}"/>
    <cellStyle name="20 % - uthevingsfarge 5 2 4 13" xfId="3968" xr:uid="{75E58273-9871-4899-B5AD-727A773B2E5F}"/>
    <cellStyle name="20 % - uthevingsfarge 5 2 4 14" xfId="4140" xr:uid="{DC661D57-7BF1-4FD0-9B04-8CAF7E307BF3}"/>
    <cellStyle name="20 % - uthevingsfarge 5 2 4 15" xfId="4304" xr:uid="{E68792E7-0398-40BF-9A8E-35630F2A2D4F}"/>
    <cellStyle name="20 % - uthevingsfarge 5 2 4 16" xfId="4452" xr:uid="{CED7DD1D-91C5-47EC-A0F5-073ECC9BA68E}"/>
    <cellStyle name="20 % - uthevingsfarge 5 2 4 17" xfId="4589" xr:uid="{90DE0CDC-8946-4CBA-A29A-AF6E77C98E07}"/>
    <cellStyle name="20 % - uthevingsfarge 5 2 4 2" xfId="1192" xr:uid="{9285CF4D-6163-43B8-BF89-A33219B418F7}"/>
    <cellStyle name="20 % – uthevingsfarge 5 2 4 2" xfId="994" xr:uid="{74C9F759-9E0B-4E8B-B3DD-5FA994612207}"/>
    <cellStyle name="20 % - uthevingsfarge 5 2 4 3" xfId="1933" xr:uid="{7CECD732-C200-4626-960F-380B17BB5DAA}"/>
    <cellStyle name="20 % - uthevingsfarge 5 2 4 4" xfId="2122" xr:uid="{12281A20-0F04-4C11-A736-5C88D512A8BB}"/>
    <cellStyle name="20 % - uthevingsfarge 5 2 4 5" xfId="2270" xr:uid="{58FE844B-611F-4A4F-8C2E-AA841756D535}"/>
    <cellStyle name="20 % - uthevingsfarge 5 2 4 6" xfId="2407" xr:uid="{60832D90-00A1-435D-B8EE-3341878D4185}"/>
    <cellStyle name="20 % - uthevingsfarge 5 2 4 7" xfId="2805" xr:uid="{A96C557F-2446-4DF3-8105-4226CDE2955C}"/>
    <cellStyle name="20 % - uthevingsfarge 5 2 4 8" xfId="3052" xr:uid="{BC364554-E921-4808-B6A7-BD449A74682F}"/>
    <cellStyle name="20 % - uthevingsfarge 5 2 4 9" xfId="3238" xr:uid="{D81283B0-9A00-436D-AAD0-F3D2F356486C}"/>
    <cellStyle name="20 % - uthevingsfarge 5 2 5" xfId="368" xr:uid="{571303DC-FF2C-4C8D-9A5F-C21EB2F0C1DF}"/>
    <cellStyle name="20 % – uthevingsfarge 5 2 5" xfId="698" xr:uid="{E6DF2873-EE62-4B0F-B4EE-A94DD43746F8}"/>
    <cellStyle name="20 % - uthevingsfarge 5 2 5 10" xfId="3432" xr:uid="{70DEE842-CA7D-4FE6-AC7D-9A67285E00AE}"/>
    <cellStyle name="20 % - uthevingsfarge 5 2 5 11" xfId="3616" xr:uid="{7205F242-16EB-41EE-8E0C-87CEE344FDC7}"/>
    <cellStyle name="20 % - uthevingsfarge 5 2 5 12" xfId="3798" xr:uid="{9DA9E99F-867D-4737-86B2-7E1065E52834}"/>
    <cellStyle name="20 % - uthevingsfarge 5 2 5 13" xfId="3976" xr:uid="{70E66160-D554-46AF-BF38-53A8B0ADD386}"/>
    <cellStyle name="20 % - uthevingsfarge 5 2 5 14" xfId="4148" xr:uid="{720CE806-2DE1-4FBD-83E0-4B93CD087784}"/>
    <cellStyle name="20 % - uthevingsfarge 5 2 5 15" xfId="4312" xr:uid="{457FF295-11C7-4B26-B362-7DD195924E8D}"/>
    <cellStyle name="20 % - uthevingsfarge 5 2 5 16" xfId="4460" xr:uid="{72A71CE3-DF25-45E0-A3F1-7C004A31605B}"/>
    <cellStyle name="20 % - uthevingsfarge 5 2 5 17" xfId="4597" xr:uid="{356A1F5C-204A-4773-95D6-96205AF25186}"/>
    <cellStyle name="20 % - uthevingsfarge 5 2 5 2" xfId="1078" xr:uid="{63A9CBA4-7F8B-4E6E-9279-D52A2410B603}"/>
    <cellStyle name="20 % – uthevingsfarge 5 2 5 2" xfId="988" xr:uid="{FEA37E0A-0E40-4299-9674-A2329399FB82}"/>
    <cellStyle name="20 % - uthevingsfarge 5 2 5 3" xfId="1942" xr:uid="{DBC8E097-62B3-456E-9AA3-DD251C87844E}"/>
    <cellStyle name="20 % - uthevingsfarge 5 2 5 4" xfId="2130" xr:uid="{0B7CA028-EF3B-45E1-8847-D33E81776C63}"/>
    <cellStyle name="20 % - uthevingsfarge 5 2 5 5" xfId="2278" xr:uid="{3D608CDD-73C9-4FF2-B7D2-0AD37D7342B3}"/>
    <cellStyle name="20 % - uthevingsfarge 5 2 5 6" xfId="2415" xr:uid="{40F14AE1-BD54-4ABD-950E-A6DC0F6C2788}"/>
    <cellStyle name="20 % - uthevingsfarge 5 2 5 7" xfId="2814" xr:uid="{6652AAF9-1CD2-410F-9FD5-D7D1467E0754}"/>
    <cellStyle name="20 % - uthevingsfarge 5 2 5 8" xfId="3061" xr:uid="{D553D1FF-A7F5-4912-8E54-A0B05ED5B5C0}"/>
    <cellStyle name="20 % - uthevingsfarge 5 2 5 9" xfId="3247" xr:uid="{E248ECAB-B96C-4BA3-8AFE-BCF46203939C}"/>
    <cellStyle name="20 % - uthevingsfarge 5 2 6" xfId="435" xr:uid="{25C9A647-ACB6-4804-86C1-DCCF2B5C1BFF}"/>
    <cellStyle name="20 % – uthevingsfarge 5 2 6" xfId="743" xr:uid="{89E25D62-B6FA-452D-9D14-EDB26101C7E6}"/>
    <cellStyle name="20 % - uthevingsfarge 5 2 6 10" xfId="3497" xr:uid="{65C5970C-CF91-4DC0-B694-8677B1A9794B}"/>
    <cellStyle name="20 % - uthevingsfarge 5 2 6 11" xfId="3681" xr:uid="{835C63E2-AF08-4500-8589-45D2F3F00191}"/>
    <cellStyle name="20 % - uthevingsfarge 5 2 6 12" xfId="3862" xr:uid="{45331175-B9DC-433D-A63F-11971D554ECB}"/>
    <cellStyle name="20 % - uthevingsfarge 5 2 6 13" xfId="4038" xr:uid="{C11DDE8E-6857-4C66-8625-3D27A40797DF}"/>
    <cellStyle name="20 % - uthevingsfarge 5 2 6 14" xfId="4210" xr:uid="{4AFD648B-92AE-4CA9-BEF5-111E712BD7AE}"/>
    <cellStyle name="20 % - uthevingsfarge 5 2 6 15" xfId="4370" xr:uid="{D0F07704-388D-4A70-BDF7-4081007FF972}"/>
    <cellStyle name="20 % - uthevingsfarge 5 2 6 16" xfId="4516" xr:uid="{D5575861-BF73-4352-9D29-5E975BEDC4B2}"/>
    <cellStyle name="20 % - uthevingsfarge 5 2 6 17" xfId="4647" xr:uid="{1B912FF4-F15A-4EC4-8C36-B4054CFD5947}"/>
    <cellStyle name="20 % - uthevingsfarge 5 2 6 2" xfId="1316" xr:uid="{40FD7B6A-FCB6-454E-9BFB-BA934FD83842}"/>
    <cellStyle name="20 % - uthevingsfarge 5 2 6 3" xfId="2006" xr:uid="{C3BF1754-2F7E-4CFF-A47F-DF926CE5A654}"/>
    <cellStyle name="20 % - uthevingsfarge 5 2 6 4" xfId="2188" xr:uid="{F7EB4A86-430D-42C0-A955-FD6D12AB8E43}"/>
    <cellStyle name="20 % - uthevingsfarge 5 2 6 5" xfId="2334" xr:uid="{53B8FD15-4BC4-4C87-8903-744744A70A2E}"/>
    <cellStyle name="20 % - uthevingsfarge 5 2 6 6" xfId="2465" xr:uid="{AB920BEC-B762-4687-90F7-657BF200DA8A}"/>
    <cellStyle name="20 % - uthevingsfarge 5 2 6 7" xfId="2881" xr:uid="{CA29E899-2C2B-4800-9008-3BE7EF95F1BB}"/>
    <cellStyle name="20 % - uthevingsfarge 5 2 6 8" xfId="3126" xr:uid="{1486C117-8286-4877-8D06-0971F3402D67}"/>
    <cellStyle name="20 % - uthevingsfarge 5 2 6 9" xfId="3312" xr:uid="{0EC27948-12BD-4718-8416-D5C513D4B40F}"/>
    <cellStyle name="20 % - uthevingsfarge 5 2 7" xfId="1434" xr:uid="{E60C0349-8B22-4EA9-85EC-4CF6585896F5}"/>
    <cellStyle name="20 % – uthevingsfarge 5 2 7" xfId="1045" xr:uid="{3FE087D7-EDD5-4814-9A91-99E6A8AA26C2}"/>
    <cellStyle name="20 % - uthevingsfarge 5 2 8" xfId="1414" xr:uid="{A9EAE2E7-CE7F-4E87-BD81-25814D12AADA}"/>
    <cellStyle name="20 % – uthevingsfarge 5 2 8" xfId="1052" xr:uid="{D45C0DED-1F1D-4B40-BFD2-D953AB82F6AC}"/>
    <cellStyle name="20 % - uthevingsfarge 5 2 9" xfId="1366" xr:uid="{2F021CF9-8F68-4755-A643-E12FE36CAA81}"/>
    <cellStyle name="20 % – uthevingsfarge 5 2 9" xfId="1104" xr:uid="{801F6575-FD30-4428-B6DA-FD9B358DD686}"/>
    <cellStyle name="20 % - uthevingsfarge 5 3" xfId="131" xr:uid="{00000000-0005-0000-0000-00001D000000}"/>
    <cellStyle name="20 % – uthevingsfarge 5 3" xfId="339" xr:uid="{48E30B58-3379-40C2-9845-0B547251296F}"/>
    <cellStyle name="20 % - uthevingsfarge 5 3 10" xfId="638" xr:uid="{E761B2E2-F2C3-4188-A6E0-4F6B10465D73}"/>
    <cellStyle name="20 % – uthevingsfarge 5 3 10" xfId="1421" xr:uid="{345F3EAA-4699-4B83-912E-CA1300E14FD7}"/>
    <cellStyle name="20 % - uthevingsfarge 5 3 11" xfId="1744" xr:uid="{D556B216-2287-4DE7-8722-787338A18854}"/>
    <cellStyle name="20 % – uthevingsfarge 5 3 11" xfId="479" xr:uid="{93AAEA2C-DD88-4F28-B87D-98CE72B50A7B}"/>
    <cellStyle name="20 % - uthevingsfarge 5 3 12" xfId="1920" xr:uid="{41349791-2483-4AB7-86ED-5655875E59AE}"/>
    <cellStyle name="20 % - uthevingsfarge 5 3 13" xfId="1677" xr:uid="{3099E691-5655-41E3-B04C-BF251349323C}"/>
    <cellStyle name="20 % - uthevingsfarge 5 3 14" xfId="2071" xr:uid="{61AAF02E-1927-464C-9DFE-C9956FE59E27}"/>
    <cellStyle name="20 % - uthevingsfarge 5 3 15" xfId="2586" xr:uid="{FA7DEF3A-02AF-4527-8177-999BD7D22387}"/>
    <cellStyle name="20 % - uthevingsfarge 5 3 16" xfId="2789" xr:uid="{BED2B1AD-9BDB-43E9-9956-E2E092FC23E7}"/>
    <cellStyle name="20 % - uthevingsfarge 5 3 17" xfId="2542" xr:uid="{6133316F-F0E8-4192-BD1E-955A40346B8B}"/>
    <cellStyle name="20 % - uthevingsfarge 5 3 18" xfId="2990" xr:uid="{05116E6C-0EF8-4C55-9A74-524478042DDD}"/>
    <cellStyle name="20 % - uthevingsfarge 5 3 19" xfId="3176" xr:uid="{7423A7E3-FB13-4EB5-95F0-F616ED00D3E5}"/>
    <cellStyle name="20 % - uthevingsfarge 5 3 2" xfId="177" xr:uid="{00000000-0005-0000-0000-00001E000000}"/>
    <cellStyle name="20 % – uthevingsfarge 5 3 2" xfId="582" xr:uid="{9AAC76DF-E14F-4A5E-878D-7C85CFE21C76}"/>
    <cellStyle name="20 % - uthevingsfarge 5 3 2 10" xfId="2636" xr:uid="{B155C8EB-680F-408C-9ABC-4B811DFFBFDB}"/>
    <cellStyle name="20 % - uthevingsfarge 5 3 2 11" xfId="2865" xr:uid="{76823351-7D31-4074-896F-55C71A119129}"/>
    <cellStyle name="20 % - uthevingsfarge 5 3 2 12" xfId="2898" xr:uid="{54F3DBDF-90D6-4087-BA4F-5D58789286D1}"/>
    <cellStyle name="20 % - uthevingsfarge 5 3 2 13" xfId="2890" xr:uid="{054DBAFF-EB5F-4B03-861B-1BDEFCB97F19}"/>
    <cellStyle name="20 % - uthevingsfarge 5 3 2 14" xfId="2548" xr:uid="{0442D614-A1A6-4E6F-845E-D13C4451D057}"/>
    <cellStyle name="20 % - uthevingsfarge 5 3 2 15" xfId="2786" xr:uid="{7EDE6B05-00A9-4171-B7DD-749B78B12309}"/>
    <cellStyle name="20 % - uthevingsfarge 5 3 2 16" xfId="2897" xr:uid="{DC3E624B-D851-4A34-88A8-DB329E3B4A12}"/>
    <cellStyle name="20 % - uthevingsfarge 5 3 2 17" xfId="2556" xr:uid="{0112EA04-482E-415D-BB98-6376F7C1E9A1}"/>
    <cellStyle name="20 % - uthevingsfarge 5 3 2 18" xfId="2534" xr:uid="{AACE4C5E-2879-4A0F-A42E-FC92AF3D09A5}"/>
    <cellStyle name="20 % - uthevingsfarge 5 3 2 2" xfId="320" xr:uid="{BB3D8D51-B797-43E3-A43F-0A690F2BEE68}"/>
    <cellStyle name="20 % – uthevingsfarge 5 3 2 2" xfId="871" xr:uid="{5E0A502B-41C9-4F2A-A9DF-43CA50D0522A}"/>
    <cellStyle name="20 % - uthevingsfarge 5 3 2 2 10" xfId="3572" xr:uid="{397D7BF2-8D7B-4837-A94D-42AF2CBAA7C2}"/>
    <cellStyle name="20 % - uthevingsfarge 5 3 2 2 11" xfId="3755" xr:uid="{AF378B8F-B285-4CA0-92B8-D9A6B0012B5B}"/>
    <cellStyle name="20 % - uthevingsfarge 5 3 2 2 12" xfId="3935" xr:uid="{7F54A59D-8129-49B6-8E4E-EFEF3E54E527}"/>
    <cellStyle name="20 % - uthevingsfarge 5 3 2 2 13" xfId="4108" xr:uid="{127A6014-9E05-45D4-8A02-1E91E8358910}"/>
    <cellStyle name="20 % - uthevingsfarge 5 3 2 2 14" xfId="4276" xr:uid="{1DF9E370-3BF9-483C-A377-A688EB85B39F}"/>
    <cellStyle name="20 % - uthevingsfarge 5 3 2 2 15" xfId="4431" xr:uid="{77D4B3EF-A269-4FE2-9DE5-93AD63A31196}"/>
    <cellStyle name="20 % - uthevingsfarge 5 3 2 2 16" xfId="4577" xr:uid="{7A2C136D-6676-4134-BFEB-CD971A43105F}"/>
    <cellStyle name="20 % - uthevingsfarge 5 3 2 2 2" xfId="1898" xr:uid="{C7724122-BCB0-46C2-89ED-C67822B4311C}"/>
    <cellStyle name="20 % - uthevingsfarge 5 3 2 2 3" xfId="2094" xr:uid="{EA7C3704-47AC-4751-8F01-E47BB77A63E6}"/>
    <cellStyle name="20 % - uthevingsfarge 5 3 2 2 4" xfId="2249" xr:uid="{D3FBE6BB-BBFC-47C7-A24A-C44BDC0EE5A9}"/>
    <cellStyle name="20 % - uthevingsfarge 5 3 2 2 5" xfId="2395" xr:uid="{8BB22677-58A6-4B93-83EA-93B1977CC2C6}"/>
    <cellStyle name="20 % - uthevingsfarge 5 3 2 2 6" xfId="2767" xr:uid="{6F2D7A62-3143-41C1-A204-09246169ACD1}"/>
    <cellStyle name="20 % - uthevingsfarge 5 3 2 2 7" xfId="3015" xr:uid="{8B82BAAB-0DB3-4C65-9125-12B24E7ED5A6}"/>
    <cellStyle name="20 % - uthevingsfarge 5 3 2 2 8" xfId="3201" xr:uid="{50122683-006C-4E77-8A95-E0A6F35D86AD}"/>
    <cellStyle name="20 % - uthevingsfarge 5 3 2 2 9" xfId="3387" xr:uid="{28E2129D-80F6-4E5D-AB01-1C7B44FD27FC}"/>
    <cellStyle name="20 % - uthevingsfarge 5 3 2 3" xfId="929" xr:uid="{6E9236E3-6D74-4C48-9152-6253F017B942}"/>
    <cellStyle name="20 % - uthevingsfarge 5 3 2 4" xfId="1788" xr:uid="{EF897DA2-9C50-4B2F-B635-2D92963CC234}"/>
    <cellStyle name="20 % - uthevingsfarge 5 3 2 5" xfId="1819" xr:uid="{99FB1490-FAE0-4746-8C7F-F14FC7B08FC5}"/>
    <cellStyle name="20 % - uthevingsfarge 5 3 2 6" xfId="1715" xr:uid="{40EBD2C3-5459-4CA8-BDC1-CF77A9C148CA}"/>
    <cellStyle name="20 % - uthevingsfarge 5 3 2 7" xfId="541" xr:uid="{FFBC2EEA-D472-402D-96D2-883D87E31169}"/>
    <cellStyle name="20 % - uthevingsfarge 5 3 2 8" xfId="2632" xr:uid="{25B29B0B-6837-4350-AA6B-E7089D84D319}"/>
    <cellStyle name="20 % - uthevingsfarge 5 3 2 9" xfId="2885" xr:uid="{C6A9C7E5-13DD-4E17-9453-2B18958B4792}"/>
    <cellStyle name="20 % - uthevingsfarge 5 3 20" xfId="3362" xr:uid="{4C8163BD-52D5-46A6-B572-299E311EEDBB}"/>
    <cellStyle name="20 % - uthevingsfarge 5 3 21" xfId="3547" xr:uid="{0CE47F39-4092-4498-B92A-F1AEA45DD629}"/>
    <cellStyle name="20 % - uthevingsfarge 5 3 22" xfId="3730" xr:uid="{3307BBA5-301C-495A-80F8-DF7AA42B046C}"/>
    <cellStyle name="20 % - uthevingsfarge 5 3 23" xfId="3910" xr:uid="{CB28702C-5D38-4346-835C-68A64C084BA9}"/>
    <cellStyle name="20 % - uthevingsfarge 5 3 24" xfId="4083" xr:uid="{2286CBBD-0041-4EE0-820B-E9B92F8CD70A}"/>
    <cellStyle name="20 % - uthevingsfarge 5 3 25" xfId="4253" xr:uid="{1021B82F-F4A8-40B5-9C49-A8113B898ADC}"/>
    <cellStyle name="20 % - uthevingsfarge 5 3 3" xfId="276" xr:uid="{CD023EFC-CBD4-42FA-954D-2E01F9EC32E2}"/>
    <cellStyle name="20 % – uthevingsfarge 5 3 3" xfId="763" xr:uid="{FAD2607A-3B5F-4A09-A4F6-1E5BF9015116}"/>
    <cellStyle name="20 % - uthevingsfarge 5 3 3 10" xfId="3344" xr:uid="{6AFB9ECE-7116-4186-A3AE-276C72F554D9}"/>
    <cellStyle name="20 % - uthevingsfarge 5 3 3 11" xfId="3529" xr:uid="{16F2DFE9-87E0-4492-96D6-DC62E825FF28}"/>
    <cellStyle name="20 % - uthevingsfarge 5 3 3 12" xfId="3713" xr:uid="{CE67AFB4-1081-40BA-BBD0-BCB377164381}"/>
    <cellStyle name="20 % - uthevingsfarge 5 3 3 13" xfId="3893" xr:uid="{136B4B12-5AE8-408B-9EB1-134FA0C77C56}"/>
    <cellStyle name="20 % - uthevingsfarge 5 3 3 14" xfId="4067" xr:uid="{EF9815F0-4225-4D2D-9429-D47997A5F859}"/>
    <cellStyle name="20 % - uthevingsfarge 5 3 3 15" xfId="4237" xr:uid="{F04291E7-0F13-48D0-9C49-2775B209EAD4}"/>
    <cellStyle name="20 % - uthevingsfarge 5 3 3 16" xfId="4394" xr:uid="{B1416908-FA26-4896-8085-68352A224FA5}"/>
    <cellStyle name="20 % - uthevingsfarge 5 3 3 17" xfId="4540" xr:uid="{462273B5-75F8-4AB6-B43B-206EDEA9260E}"/>
    <cellStyle name="20 % - uthevingsfarge 5 3 3 2" xfId="1232" xr:uid="{59F2A5F4-5B2A-4C58-9E6D-78331DC07586}"/>
    <cellStyle name="20 % - uthevingsfarge 5 3 3 3" xfId="1855" xr:uid="{3D657FE2-DB77-481D-AA27-77F378F9783F}"/>
    <cellStyle name="20 % - uthevingsfarge 5 3 3 4" xfId="2055" xr:uid="{5E5616D7-FE19-4013-BC38-5B221786E1A6}"/>
    <cellStyle name="20 % - uthevingsfarge 5 3 3 5" xfId="2212" xr:uid="{CB8A0760-4FD6-489A-A3FD-6A0421FDDC04}"/>
    <cellStyle name="20 % - uthevingsfarge 5 3 3 6" xfId="2358" xr:uid="{EE0E25C3-D7FA-4C77-946D-108E30C67C0F}"/>
    <cellStyle name="20 % - uthevingsfarge 5 3 3 7" xfId="2723" xr:uid="{D653057F-EE6F-4680-B210-9451BC6AA672}"/>
    <cellStyle name="20 % - uthevingsfarge 5 3 3 8" xfId="2972" xr:uid="{E951455B-7BC6-42C2-BC6F-B83722E64EBE}"/>
    <cellStyle name="20 % - uthevingsfarge 5 3 3 9" xfId="3158" xr:uid="{714A49C7-E1E0-4E02-B25C-698BD7AB6D60}"/>
    <cellStyle name="20 % - uthevingsfarge 5 3 4" xfId="364" xr:uid="{F2BFA815-C6F7-4795-8A71-7D85EA9B89B1}"/>
    <cellStyle name="20 % – uthevingsfarge 5 3 4" xfId="1065" xr:uid="{1D2A8BEF-F936-430C-B0BD-EB40ADE46F8D}"/>
    <cellStyle name="20 % - uthevingsfarge 5 3 4 10" xfId="3428" xr:uid="{159FA8DF-88AA-4757-970A-44E713CD3BCE}"/>
    <cellStyle name="20 % - uthevingsfarge 5 3 4 11" xfId="3612" xr:uid="{DCBAE150-B2E7-4072-AFD0-038F5EE0A9D2}"/>
    <cellStyle name="20 % - uthevingsfarge 5 3 4 12" xfId="3794" xr:uid="{60C0D06C-EEA2-4D0F-BBBF-592184179C4C}"/>
    <cellStyle name="20 % - uthevingsfarge 5 3 4 13" xfId="3972" xr:uid="{8FA319C8-0356-4977-81FE-99191AD6605F}"/>
    <cellStyle name="20 % - uthevingsfarge 5 3 4 14" xfId="4144" xr:uid="{189D0882-2CDD-4D66-9D0C-71E4D7270A63}"/>
    <cellStyle name="20 % - uthevingsfarge 5 3 4 15" xfId="4308" xr:uid="{3F4DE108-76E0-45E5-9DF8-487E55A28911}"/>
    <cellStyle name="20 % - uthevingsfarge 5 3 4 16" xfId="4456" xr:uid="{F616E535-C96C-4EDB-919F-E69603CA55BF}"/>
    <cellStyle name="20 % - uthevingsfarge 5 3 4 17" xfId="4593" xr:uid="{02AEDB63-B475-4AF9-AE94-96824F7D02D0}"/>
    <cellStyle name="20 % - uthevingsfarge 5 3 4 2" xfId="880" xr:uid="{545A3200-4570-4131-9B10-B40BD9575EAE}"/>
    <cellStyle name="20 % - uthevingsfarge 5 3 4 3" xfId="1938" xr:uid="{3D4C8AC8-9A44-4EEA-A301-DB4DD011BECC}"/>
    <cellStyle name="20 % - uthevingsfarge 5 3 4 4" xfId="2126" xr:uid="{95AB2259-8C4E-46B1-9775-2DFB867C29B9}"/>
    <cellStyle name="20 % - uthevingsfarge 5 3 4 5" xfId="2274" xr:uid="{B2E0F5FA-19A2-41A5-B871-88FBCC4FE990}"/>
    <cellStyle name="20 % - uthevingsfarge 5 3 4 6" xfId="2411" xr:uid="{C0BE1312-A437-4CC2-A471-2774A88A0446}"/>
    <cellStyle name="20 % - uthevingsfarge 5 3 4 7" xfId="2810" xr:uid="{E8716511-3F79-464B-A607-96E765F90ED8}"/>
    <cellStyle name="20 % - uthevingsfarge 5 3 4 8" xfId="3057" xr:uid="{57F30026-DB95-4615-9808-E2054DD5EA82}"/>
    <cellStyle name="20 % - uthevingsfarge 5 3 4 9" xfId="3243" xr:uid="{EB2EE383-B10B-4AF5-A5F9-1C434DD9562B}"/>
    <cellStyle name="20 % - uthevingsfarge 5 3 5" xfId="408" xr:uid="{97B2C106-37BF-44A6-BB3F-E7187BEF1E4A}"/>
    <cellStyle name="20 % – uthevingsfarge 5 3 5" xfId="1319" xr:uid="{737678F4-F161-4577-B5D4-B89FC5499EF4}"/>
    <cellStyle name="20 % - uthevingsfarge 5 3 5 10" xfId="3471" xr:uid="{B23CB0D1-3A73-4057-A129-371D1984581A}"/>
    <cellStyle name="20 % - uthevingsfarge 5 3 5 11" xfId="3655" xr:uid="{3B0F98E9-E3B1-4FFD-97AB-F774A9DB5C60}"/>
    <cellStyle name="20 % - uthevingsfarge 5 3 5 12" xfId="3837" xr:uid="{4FEB81E8-D361-4A0B-8811-8FE81F37BA46}"/>
    <cellStyle name="20 % - uthevingsfarge 5 3 5 13" xfId="4013" xr:uid="{8B64E4AC-C4A5-43B7-A679-CC6917AC532B}"/>
    <cellStyle name="20 % - uthevingsfarge 5 3 5 14" xfId="4185" xr:uid="{3BC96661-27F6-406A-97C9-2020486B6933}"/>
    <cellStyle name="20 % - uthevingsfarge 5 3 5 15" xfId="4345" xr:uid="{FA14161E-C560-48CE-A3DD-725F86FEFE82}"/>
    <cellStyle name="20 % - uthevingsfarge 5 3 5 16" xfId="4492" xr:uid="{97DE8495-CC8B-4854-B432-E272FFF0CA6B}"/>
    <cellStyle name="20 % - uthevingsfarge 5 3 5 17" xfId="4623" xr:uid="{E77EF8D1-E0AE-474B-A02F-9D25163CAE1F}"/>
    <cellStyle name="20 % - uthevingsfarge 5 3 5 2" xfId="1336" xr:uid="{644C3F60-FD0E-4819-9B7D-C8DE1BB37EA2}"/>
    <cellStyle name="20 % - uthevingsfarge 5 3 5 3" xfId="1980" xr:uid="{B08771FF-DAB9-4D73-9C05-3A0BC0840470}"/>
    <cellStyle name="20 % - uthevingsfarge 5 3 5 4" xfId="2163" xr:uid="{FB313FBA-9123-49A1-8A04-33C526379DD2}"/>
    <cellStyle name="20 % - uthevingsfarge 5 3 5 5" xfId="2310" xr:uid="{DD9AB62B-F6C6-433D-89ED-737E85E62FC7}"/>
    <cellStyle name="20 % - uthevingsfarge 5 3 5 6" xfId="2441" xr:uid="{AE91C05B-505E-413F-83EF-EA048EE1045E}"/>
    <cellStyle name="20 % - uthevingsfarge 5 3 5 7" xfId="2854" xr:uid="{84E64A8A-AE5B-4151-B490-888A59E963EC}"/>
    <cellStyle name="20 % - uthevingsfarge 5 3 5 8" xfId="3100" xr:uid="{CD81FF16-391A-4665-B24A-85DB137FB584}"/>
    <cellStyle name="20 % - uthevingsfarge 5 3 5 9" xfId="3286" xr:uid="{15ADDF0A-D9A9-4A85-BC31-6AB9EB006A98}"/>
    <cellStyle name="20 % - uthevingsfarge 5 3 6" xfId="1344" xr:uid="{8115D2B3-5F2B-4D44-AA1D-D055E9458E0D}"/>
    <cellStyle name="20 % – uthevingsfarge 5 3 6" xfId="1415" xr:uid="{2CF96A02-C2A3-4CBD-9AEF-E399EB3B6DF0}"/>
    <cellStyle name="20 % - uthevingsfarge 5 3 7" xfId="1333" xr:uid="{6975E99B-7B46-48C1-A786-EEADD430C2E0}"/>
    <cellStyle name="20 % – uthevingsfarge 5 3 7" xfId="1061" xr:uid="{42731876-52F8-4AAE-B0D1-0AABAF86F581}"/>
    <cellStyle name="20 % - uthevingsfarge 5 3 8" xfId="1613" xr:uid="{D99C6214-5610-42DE-AAED-09123F52E040}"/>
    <cellStyle name="20 % – uthevingsfarge 5 3 8" xfId="1511" xr:uid="{A22A4823-CA29-4A03-BDF3-FAF38DDB7941}"/>
    <cellStyle name="20 % - uthevingsfarge 5 3 9" xfId="1670" xr:uid="{EDF39344-815C-4268-8FC9-FCD833FCFA8C}"/>
    <cellStyle name="20 % – uthevingsfarge 5 3 9" xfId="1582" xr:uid="{74D7B7F1-0C28-44E8-AFD2-2494A264FEF4}"/>
    <cellStyle name="20 % - uthevingsfarge 5 4" xfId="146" xr:uid="{00000000-0005-0000-0000-00001F000000}"/>
    <cellStyle name="20 % – uthevingsfarge 5 4" xfId="405" xr:uid="{A3F9302E-935F-4D11-BA8C-D7E5875DD672}"/>
    <cellStyle name="20 % - uthevingsfarge 5 4 10" xfId="611" xr:uid="{D9879798-B85F-4BCC-9704-0A007C0AF62E}"/>
    <cellStyle name="20 % – uthevingsfarge 5 4 10" xfId="509" xr:uid="{DDC3AF5B-61EF-4D04-9A27-6B6FB0BC53A6}"/>
    <cellStyle name="20 % - uthevingsfarge 5 4 11" xfId="1758" xr:uid="{3E55E204-3616-45FA-AAE1-77AF038B60B6}"/>
    <cellStyle name="20 % - uthevingsfarge 5 4 12" xfId="1975" xr:uid="{E030BF56-C19D-4648-9108-74F5E3201AB2}"/>
    <cellStyle name="20 % - uthevingsfarge 5 4 13" xfId="1015" xr:uid="{BCFC8DF4-FB01-4BE0-847A-01E82074FD95}"/>
    <cellStyle name="20 % - uthevingsfarge 5 4 14" xfId="441" xr:uid="{FF18D109-782B-4D9E-9D2B-04703D39A94E}"/>
    <cellStyle name="20 % - uthevingsfarge 5 4 15" xfId="2601" xr:uid="{FAEC3446-A098-4F0C-AE39-C750C3343DB2}"/>
    <cellStyle name="20 % - uthevingsfarge 5 4 16" xfId="2522" xr:uid="{9FC7CCAF-31B3-4A25-A7AB-57CFE91C3CC6}"/>
    <cellStyle name="20 % - uthevingsfarge 5 4 17" xfId="2900" xr:uid="{3A077515-DA99-4499-BAF2-F2BC3FBF2D20}"/>
    <cellStyle name="20 % - uthevingsfarge 5 4 18" xfId="2513" xr:uid="{1B80ED42-A9CF-482E-8463-F8332EDE2390}"/>
    <cellStyle name="20 % - uthevingsfarge 5 4 19" xfId="2557" xr:uid="{91D43AE2-B893-4ED0-B115-0C547863BF29}"/>
    <cellStyle name="20 % - uthevingsfarge 5 4 2" xfId="289" xr:uid="{2CF2C67C-2618-4AC6-B8CC-E4A3C66BC8CA}"/>
    <cellStyle name="20 % – uthevingsfarge 5 4 2" xfId="793" xr:uid="{9383B13F-5517-49A9-9248-BFED78F98F7F}"/>
    <cellStyle name="20 % - uthevingsfarge 5 4 2 10" xfId="3357" xr:uid="{B7D28AC1-B7AF-4B37-9D95-16A365E6993E}"/>
    <cellStyle name="20 % - uthevingsfarge 5 4 2 11" xfId="3542" xr:uid="{21765B14-5EE4-4489-8DB2-E84214217E47}"/>
    <cellStyle name="20 % - uthevingsfarge 5 4 2 12" xfId="3726" xr:uid="{4496E661-A561-4CB8-8110-301CB585595C}"/>
    <cellStyle name="20 % - uthevingsfarge 5 4 2 13" xfId="3906" xr:uid="{7D7A33E4-EDED-41A0-8FB7-A43DE68659D6}"/>
    <cellStyle name="20 % - uthevingsfarge 5 4 2 14" xfId="4079" xr:uid="{5246DD4F-EADF-4889-B038-0481CA2CB5E4}"/>
    <cellStyle name="20 % - uthevingsfarge 5 4 2 15" xfId="4249" xr:uid="{57E73566-A4E1-4DAC-903C-32572F0F7645}"/>
    <cellStyle name="20 % - uthevingsfarge 5 4 2 16" xfId="4406" xr:uid="{8DD1CFDB-E0B1-4A37-8E96-AA7C8CE20965}"/>
    <cellStyle name="20 % - uthevingsfarge 5 4 2 17" xfId="4552" xr:uid="{3791A157-E105-46F2-B001-C2E3385567B8}"/>
    <cellStyle name="20 % - uthevingsfarge 5 4 2 2" xfId="902" xr:uid="{91B4EBE7-2AEE-480B-9096-C2E75A865D1B}"/>
    <cellStyle name="20 % - uthevingsfarge 5 4 2 3" xfId="1868" xr:uid="{4573AF6B-E4B5-4231-846F-EF9633614B5A}"/>
    <cellStyle name="20 % - uthevingsfarge 5 4 2 4" xfId="2067" xr:uid="{C0E3F79A-F1A5-4FBF-A5B8-8BD83F658B4F}"/>
    <cellStyle name="20 % - uthevingsfarge 5 4 2 5" xfId="2224" xr:uid="{68EA7BDD-F44E-4E41-8BB8-16AEC36D5EDA}"/>
    <cellStyle name="20 % - uthevingsfarge 5 4 2 6" xfId="2370" xr:uid="{4F74E382-517E-4372-A79D-2102725B018A}"/>
    <cellStyle name="20 % - uthevingsfarge 5 4 2 7" xfId="2736" xr:uid="{7EB00F44-A7D7-4EF4-BB69-5B9A95FFCBD9}"/>
    <cellStyle name="20 % - uthevingsfarge 5 4 2 8" xfId="2985" xr:uid="{4C5BE5A0-3386-4BCC-BEAE-947DF811171D}"/>
    <cellStyle name="20 % - uthevingsfarge 5 4 2 9" xfId="3171" xr:uid="{8F940531-64AC-4B25-888D-78E395EF2207}"/>
    <cellStyle name="20 % - uthevingsfarge 5 4 20" xfId="2976" xr:uid="{85D866DF-D6C6-4022-97C0-AF4344E860BA}"/>
    <cellStyle name="20 % - uthevingsfarge 5 4 21" xfId="3162" xr:uid="{7DE3F86F-A758-485A-8FCC-9C3DAA821A77}"/>
    <cellStyle name="20 % - uthevingsfarge 5 4 22" xfId="3348" xr:uid="{03E10D3F-775E-4C09-BF00-B331B6FB4697}"/>
    <cellStyle name="20 % - uthevingsfarge 5 4 23" xfId="3533" xr:uid="{AF252052-0630-49C9-9E9C-A6E249E7AE58}"/>
    <cellStyle name="20 % - uthevingsfarge 5 4 24" xfId="3717" xr:uid="{B44AE178-ADBF-422D-BC63-9F42BC058269}"/>
    <cellStyle name="20 % - uthevingsfarge 5 4 25" xfId="3897" xr:uid="{C95A8A9B-27CF-4587-8C72-9192661B1931}"/>
    <cellStyle name="20 % - uthevingsfarge 5 4 3" xfId="412" xr:uid="{4C590838-C9A3-449E-8624-35C900A9FCC9}"/>
    <cellStyle name="20 % – uthevingsfarge 5 4 3" xfId="1093" xr:uid="{C4595800-7EFC-4C6F-80DF-1EF5E265E954}"/>
    <cellStyle name="20 % - uthevingsfarge 5 4 3 10" xfId="3475" xr:uid="{3523916D-758A-4B99-85EC-D74586378C38}"/>
    <cellStyle name="20 % - uthevingsfarge 5 4 3 11" xfId="3659" xr:uid="{9FE2FA3C-C2BB-44C2-896F-424295B1B320}"/>
    <cellStyle name="20 % - uthevingsfarge 5 4 3 12" xfId="3841" xr:uid="{10DB664B-0157-43A5-808D-90772D814CD1}"/>
    <cellStyle name="20 % - uthevingsfarge 5 4 3 13" xfId="4017" xr:uid="{8050D0B2-0095-4DC6-B6D0-F7DD4924AD7E}"/>
    <cellStyle name="20 % - uthevingsfarge 5 4 3 14" xfId="4189" xr:uid="{01A417AF-6CBA-4497-9B7D-0B7EA2C4382D}"/>
    <cellStyle name="20 % - uthevingsfarge 5 4 3 15" xfId="4349" xr:uid="{25041AF8-8961-4C6C-A3DA-B871B98A20C6}"/>
    <cellStyle name="20 % - uthevingsfarge 5 4 3 16" xfId="4496" xr:uid="{7A506B37-6F7D-4CFE-A125-F2325A78D7A2}"/>
    <cellStyle name="20 % - uthevingsfarge 5 4 3 17" xfId="4627" xr:uid="{88A8959C-C6A5-4D37-B17A-56E7EA930093}"/>
    <cellStyle name="20 % - uthevingsfarge 5 4 3 2" xfId="1206" xr:uid="{7ED31B15-3036-4830-8C02-CA09B0A58F0D}"/>
    <cellStyle name="20 % - uthevingsfarge 5 4 3 3" xfId="1984" xr:uid="{8948F56A-B6BD-49CE-9D5D-46A9DA608EE4}"/>
    <cellStyle name="20 % - uthevingsfarge 5 4 3 4" xfId="2167" xr:uid="{8CF51BFF-5822-4598-82E1-9C1B2D19475A}"/>
    <cellStyle name="20 % - uthevingsfarge 5 4 3 5" xfId="2314" xr:uid="{C9B790F8-1FC8-48C7-8B1D-D15B7512E0C3}"/>
    <cellStyle name="20 % - uthevingsfarge 5 4 3 6" xfId="2445" xr:uid="{95D931DA-16D0-48E3-933A-E88CBE3C64C5}"/>
    <cellStyle name="20 % - uthevingsfarge 5 4 3 7" xfId="2858" xr:uid="{3273C921-820D-4FB7-842F-9CC6713EFC43}"/>
    <cellStyle name="20 % - uthevingsfarge 5 4 3 8" xfId="3104" xr:uid="{053E90D5-8634-4EEA-AE1A-439DA18B7F2B}"/>
    <cellStyle name="20 % - uthevingsfarge 5 4 3 9" xfId="3290" xr:uid="{06AB619F-8ABB-4808-9B42-7FE503775479}"/>
    <cellStyle name="20 % - uthevingsfarge 5 4 4" xfId="1264" xr:uid="{C060BC1A-DBA9-4842-B00B-317B5531FC3B}"/>
    <cellStyle name="20 % – uthevingsfarge 5 4 4" xfId="1129" xr:uid="{709C40F5-A8B2-4AD4-A386-8B7AC8A349D2}"/>
    <cellStyle name="20 % - uthevingsfarge 5 4 5" xfId="1365" xr:uid="{AEE30113-D9F5-49C7-BFCF-E3ADCF060954}"/>
    <cellStyle name="20 % – uthevingsfarge 5 4 5" xfId="1310" xr:uid="{FA5D927B-CD16-42B4-8548-FC187E57E315}"/>
    <cellStyle name="20 % - uthevingsfarge 5 4 6" xfId="1447" xr:uid="{8E885985-B71D-49F8-8395-CCE5160D827A}"/>
    <cellStyle name="20 % – uthevingsfarge 5 4 6" xfId="1210" xr:uid="{D808E3C0-A2B4-47DD-B83F-73C040AB579A}"/>
    <cellStyle name="20 % - uthevingsfarge 5 4 7" xfId="1555" xr:uid="{CE0162B9-8F4D-4602-A635-54D11C8C3BE6}"/>
    <cellStyle name="20 % – uthevingsfarge 5 4 7" xfId="1457" xr:uid="{D23890AC-2365-4B15-B3C4-58CFAF37E65B}"/>
    <cellStyle name="20 % - uthevingsfarge 5 4 8" xfId="1624" xr:uid="{BEE72148-370A-4A0E-891C-CD5EF01BC55C}"/>
    <cellStyle name="20 % – uthevingsfarge 5 4 8" xfId="1441" xr:uid="{14A47F8B-8B6A-4239-B961-27B5DFED66A2}"/>
    <cellStyle name="20 % - uthevingsfarge 5 4 9" xfId="1576" xr:uid="{11DA33BD-2D79-4754-8E8B-9243F162CA32}"/>
    <cellStyle name="20 % – uthevingsfarge 5 4 9" xfId="1411" xr:uid="{73D73ED5-4E6C-4C7C-9F52-3BE5B1642D79}"/>
    <cellStyle name="20 % – uthevingsfarge 5 5" xfId="349" xr:uid="{AF8C2B28-160B-4FB2-BB10-54DDF62FB592}"/>
    <cellStyle name="20 % – uthevingsfarge 5 5 2" xfId="949" xr:uid="{589793FC-DB8B-47BE-BA01-FB4BAFC0D94D}"/>
    <cellStyle name="20 % – uthevingsfarge 5 5 3" xfId="659" xr:uid="{FB4AF8AF-CF8D-4172-90B5-1366EAC0AEC8}"/>
    <cellStyle name="20 % – uthevingsfarge 5 6" xfId="701" xr:uid="{848FD148-C74F-4F20-AFB6-4F126FA7A97C}"/>
    <cellStyle name="20 % – uthevingsfarge 5 6 2" xfId="991" xr:uid="{C79CB0D1-8373-4B47-B7D8-2E68371E3484}"/>
    <cellStyle name="20 % – uthevingsfarge 5 7" xfId="686" xr:uid="{CAB30AC4-CC31-4769-A02E-E2B7DDA0FEDB}"/>
    <cellStyle name="20 % – uthevingsfarge 5 7 2" xfId="976" xr:uid="{16E50985-F25F-4DC2-82E9-71659BCC6F39}"/>
    <cellStyle name="20 % – uthevingsfarge 5 8" xfId="815" xr:uid="{C291AF3D-81D5-45F2-A544-277CE71B63AA}"/>
    <cellStyle name="20 % – uthevingsfarge 5 9" xfId="1114" xr:uid="{3181AA73-686F-4F1B-9EC0-2E900B40D75C}"/>
    <cellStyle name="20 % – uthevingsfarge 6" xfId="49" builtinId="50" customBuiltin="1"/>
    <cellStyle name="20 % – uthevingsfarge 6 10" xfId="1143" xr:uid="{BC6F4E55-8CA7-44A8-822B-6486243E8E17}"/>
    <cellStyle name="20 % – uthevingsfarge 6 11" xfId="527" xr:uid="{0696BFF3-83C3-49F2-A665-CFF72DD08E7B}"/>
    <cellStyle name="20 % – uthevingsfarge 6 12" xfId="1690" xr:uid="{5FD2AA66-8D1B-48E1-8E48-76686E9B7C49}"/>
    <cellStyle name="20 % – uthevingsfarge 6 13" xfId="2514" xr:uid="{790F8191-6E90-4314-8D92-8472A3A0DC2F}"/>
    <cellStyle name="20 % - uthevingsfarge 6 2" xfId="117" xr:uid="{00000000-0005-0000-0000-000021000000}"/>
    <cellStyle name="20 % – uthevingsfarge 6 2" xfId="229" xr:uid="{F28AA728-9CC1-4CDE-803F-4400EE225616}"/>
    <cellStyle name="20 % - uthevingsfarge 6 2 10" xfId="1662" xr:uid="{7DE8FC67-314A-4245-9A5B-57AB9FB32189}"/>
    <cellStyle name="20 % – uthevingsfarge 6 2 10" xfId="1509" xr:uid="{A8E651D6-F0FF-4ABA-B31C-00E55FE29928}"/>
    <cellStyle name="20 % - uthevingsfarge 6 2 11" xfId="599" xr:uid="{316301C0-1C87-4EAF-A13F-4E72078287A1}"/>
    <cellStyle name="20 % – uthevingsfarge 6 2 11" xfId="462" xr:uid="{8554A606-9188-4D17-848A-D9B4E1A6A433}"/>
    <cellStyle name="20 % - uthevingsfarge 6 2 12" xfId="1733" xr:uid="{8C497974-AC31-4BD7-AE2C-A727CF2E2C40}"/>
    <cellStyle name="20 % - uthevingsfarge 6 2 13" xfId="1907" xr:uid="{46B97CC3-8BBE-478A-AB33-8F5D638ACCB5}"/>
    <cellStyle name="20 % - uthevingsfarge 6 2 14" xfId="1813" xr:uid="{3ACC9E82-14A7-4D35-B9D4-E7BF731F728C}"/>
    <cellStyle name="20 % - uthevingsfarge 6 2 15" xfId="1919" xr:uid="{9BC1EB72-CE66-4B87-8DE6-AA48A6BF429B}"/>
    <cellStyle name="20 % - uthevingsfarge 6 2 16" xfId="2572" xr:uid="{88C250A3-0181-4D50-87ED-6AE9F831DAE3}"/>
    <cellStyle name="20 % - uthevingsfarge 6 2 17" xfId="2796" xr:uid="{6542DDC3-D935-4CC4-9B6D-B028675DB3DD}"/>
    <cellStyle name="20 % - uthevingsfarge 6 2 18" xfId="2672" xr:uid="{467886AB-3C05-4DEF-BE63-1CC1DAE72F61}"/>
    <cellStyle name="20 % - uthevingsfarge 6 2 19" xfId="2788" xr:uid="{30978204-94B3-41C9-BC23-EE79C5AB50C1}"/>
    <cellStyle name="20 % - uthevingsfarge 6 2 2" xfId="164" xr:uid="{00000000-0005-0000-0000-000022000000}"/>
    <cellStyle name="20 % – uthevingsfarge 6 2 2" xfId="565" xr:uid="{F261D2E7-588B-4BD0-B428-082657FAB7C5}"/>
    <cellStyle name="20 % - uthevingsfarge 6 2 2 10" xfId="627" xr:uid="{A883CB0D-E1F6-4600-BDA1-F674E24AA4A7}"/>
    <cellStyle name="20 % - uthevingsfarge 6 2 2 11" xfId="1775" xr:uid="{C74D1E0B-4678-4E3C-BDD8-E7A6E4D9C2BC}"/>
    <cellStyle name="20 % - uthevingsfarge 6 2 2 12" xfId="1696" xr:uid="{01C8CF54-A91E-4D11-BABC-5D53324AFAA0}"/>
    <cellStyle name="20 % - uthevingsfarge 6 2 2 13" xfId="2131" xr:uid="{B6608F24-8997-4714-9DC8-72EEEF119B23}"/>
    <cellStyle name="20 % - uthevingsfarge 6 2 2 14" xfId="2279" xr:uid="{8DE47F63-C3B7-4FBA-A020-763B67450672}"/>
    <cellStyle name="20 % - uthevingsfarge 6 2 2 15" xfId="2619" xr:uid="{932ED09C-61BB-413E-A89F-D13EF2302A04}"/>
    <cellStyle name="20 % - uthevingsfarge 6 2 2 16" xfId="2656" xr:uid="{FA53AC4A-728A-4CD0-A7DB-BD17BD1671B5}"/>
    <cellStyle name="20 % - uthevingsfarge 6 2 2 17" xfId="3062" xr:uid="{9302C13C-90F2-4098-BDF2-CE5A287984B8}"/>
    <cellStyle name="20 % - uthevingsfarge 6 2 2 18" xfId="3248" xr:uid="{39F4E445-4CC4-4EA8-B12C-91AC130BA118}"/>
    <cellStyle name="20 % - uthevingsfarge 6 2 2 19" xfId="3433" xr:uid="{BD95A7AC-E5D5-47C1-8019-61C6AD6F6634}"/>
    <cellStyle name="20 % - uthevingsfarge 6 2 2 2" xfId="307" xr:uid="{6DFB3751-4DB9-48EB-AB34-03658D23594B}"/>
    <cellStyle name="20 % – uthevingsfarge 6 2 2 2" xfId="854" xr:uid="{49F5BDB3-0239-44FB-88EE-A879E5F68264}"/>
    <cellStyle name="20 % - uthevingsfarge 6 2 2 2 10" xfId="3375" xr:uid="{FF4F81E1-32A1-44B8-8459-BF9DD58FA79E}"/>
    <cellStyle name="20 % - uthevingsfarge 6 2 2 2 11" xfId="3560" xr:uid="{C2E1A797-BB99-4733-B4B6-5E1C9490A850}"/>
    <cellStyle name="20 % - uthevingsfarge 6 2 2 2 12" xfId="3743" xr:uid="{B47A0288-BEE0-4019-B934-D2DB84BE609D}"/>
    <cellStyle name="20 % - uthevingsfarge 6 2 2 2 13" xfId="3923" xr:uid="{85B704FB-2AC7-44BD-95A2-D69BBE0E267E}"/>
    <cellStyle name="20 % - uthevingsfarge 6 2 2 2 14" xfId="4096" xr:uid="{D5D8FCFF-2FDA-4FD2-A442-3EE7D8D6B542}"/>
    <cellStyle name="20 % - uthevingsfarge 6 2 2 2 15" xfId="4265" xr:uid="{3F6C0BFC-E6BD-4EBF-A1A2-6086347A2B2E}"/>
    <cellStyle name="20 % - uthevingsfarge 6 2 2 2 16" xfId="4420" xr:uid="{2B39933A-B1E3-4B4C-984D-1165740E273C}"/>
    <cellStyle name="20 % - uthevingsfarge 6 2 2 2 17" xfId="4566" xr:uid="{01724712-632B-4B53-84A0-B9AEEB39062E}"/>
    <cellStyle name="20 % - uthevingsfarge 6 2 2 2 2" xfId="918" xr:uid="{50486F6E-2A51-4FF8-879B-3E794345EF66}"/>
    <cellStyle name="20 % - uthevingsfarge 6 2 2 2 3" xfId="1885" xr:uid="{E83071EB-BB59-40DE-A33B-CE4475FEDE55}"/>
    <cellStyle name="20 % - uthevingsfarge 6 2 2 2 4" xfId="2083" xr:uid="{B33D6F66-1A4D-4503-9762-7C6687F0B3F4}"/>
    <cellStyle name="20 % - uthevingsfarge 6 2 2 2 5" xfId="2238" xr:uid="{D16C63FD-D1DD-4CE6-9549-3DEB4782265B}"/>
    <cellStyle name="20 % - uthevingsfarge 6 2 2 2 6" xfId="2384" xr:uid="{21FB35B2-D744-40AC-9743-72D7092D0192}"/>
    <cellStyle name="20 % - uthevingsfarge 6 2 2 2 7" xfId="2754" xr:uid="{C3CEE4C9-873B-444B-83E4-B824D1874528}"/>
    <cellStyle name="20 % - uthevingsfarge 6 2 2 2 8" xfId="3003" xr:uid="{69A18EB3-0D72-4993-BDA8-06DE18D2C2DB}"/>
    <cellStyle name="20 % - uthevingsfarge 6 2 2 2 9" xfId="3189" xr:uid="{09992337-03DF-4359-AA3A-F325BE32E5C4}"/>
    <cellStyle name="20 % - uthevingsfarge 6 2 2 20" xfId="3617" xr:uid="{FBCD662C-51B7-45AA-86B1-B9922A9532D1}"/>
    <cellStyle name="20 % - uthevingsfarge 6 2 2 21" xfId="3799" xr:uid="{E9AD7160-57E6-47A6-B100-1CADA4E52D35}"/>
    <cellStyle name="20 % - uthevingsfarge 6 2 2 22" xfId="3977" xr:uid="{69FAB8E5-A1BF-47D0-AF40-379736C36DAA}"/>
    <cellStyle name="20 % - uthevingsfarge 6 2 2 23" xfId="4149" xr:uid="{6D4139EA-3B2B-47A9-A858-C169DA26C2C3}"/>
    <cellStyle name="20 % - uthevingsfarge 6 2 2 24" xfId="4313" xr:uid="{629697FE-C5C8-42B6-977D-AC93B49A61DE}"/>
    <cellStyle name="20 % - uthevingsfarge 6 2 2 25" xfId="4461" xr:uid="{892780A0-1D61-46AE-918B-365D641CAB6D}"/>
    <cellStyle name="20 % - uthevingsfarge 6 2 2 3" xfId="1221" xr:uid="{29824A93-344D-4A91-A490-2B260CDFB35E}"/>
    <cellStyle name="20 % – uthevingsfarge 6 2 2 3" xfId="1153" xr:uid="{0DAF296F-9560-42A4-83C5-B9666D5D1A49}"/>
    <cellStyle name="20 % - uthevingsfarge 6 2 2 4" xfId="1161" xr:uid="{2613B966-9A4C-4F0C-A476-F7144D66E8BF}"/>
    <cellStyle name="20 % – uthevingsfarge 6 2 2 4" xfId="1295" xr:uid="{FC2475DD-8C5D-4EC5-AC1D-0DD876B1B6EB}"/>
    <cellStyle name="20 % - uthevingsfarge 6 2 2 5" xfId="1273" xr:uid="{633EC5C4-C3BD-47BF-A9DA-7A21CE908F93}"/>
    <cellStyle name="20 % – uthevingsfarge 6 2 2 5" xfId="1394" xr:uid="{297AD40E-3DEA-4138-B600-7A0BF3B487DD}"/>
    <cellStyle name="20 % - uthevingsfarge 6 2 2 6" xfId="1128" xr:uid="{B334ED2A-6F68-4539-843B-0609C0FCA8A5}"/>
    <cellStyle name="20 % – uthevingsfarge 6 2 2 6" xfId="1465" xr:uid="{612C7F9A-2822-40DD-B984-740B82D7D482}"/>
    <cellStyle name="20 % - uthevingsfarge 6 2 2 7" xfId="1551" xr:uid="{A5BB6A82-CBB1-4035-A8E2-E3E258DB0026}"/>
    <cellStyle name="20 % – uthevingsfarge 6 2 2 7" xfId="1544" xr:uid="{6909338F-0646-4F18-BEF6-41AD78F3878A}"/>
    <cellStyle name="20 % - uthevingsfarge 6 2 2 8" xfId="1592" xr:uid="{5E9A46C1-B940-455A-8E7A-93AF98293DF2}"/>
    <cellStyle name="20 % – uthevingsfarge 6 2 2 8" xfId="1593" xr:uid="{F1ACE6E2-7B7A-4801-9DAE-9F6A655985C6}"/>
    <cellStyle name="20 % - uthevingsfarge 6 2 2 9" xfId="1637" xr:uid="{C278B668-13AC-4CED-AC5E-5F5B3A2ED342}"/>
    <cellStyle name="20 % – uthevingsfarge 6 2 2 9" xfId="1074" xr:uid="{AF7AF582-7AFE-4A23-B090-A335C03D7583}"/>
    <cellStyle name="20 % - uthevingsfarge 6 2 20" xfId="2487" xr:uid="{B5A82D5D-9099-4F6D-945A-A521D28EA4CC}"/>
    <cellStyle name="20 % - uthevingsfarge 6 2 21" xfId="2944" xr:uid="{C95264A8-521D-4485-A52F-F9786E673213}"/>
    <cellStyle name="20 % - uthevingsfarge 6 2 22" xfId="3131" xr:uid="{544D784C-39BE-4BBD-8835-84802F364CCC}"/>
    <cellStyle name="20 % - uthevingsfarge 6 2 23" xfId="3317" xr:uid="{F76A661E-4D8C-4E2A-917C-CDC4231603C7}"/>
    <cellStyle name="20 % - uthevingsfarge 6 2 24" xfId="3502" xr:uid="{2858F951-7DE4-4F73-B757-E0CFDB88A507}"/>
    <cellStyle name="20 % - uthevingsfarge 6 2 25" xfId="3686" xr:uid="{528F9A7F-577E-4A0F-9197-3318B5839987}"/>
    <cellStyle name="20 % - uthevingsfarge 6 2 26" xfId="3867" xr:uid="{64666E3D-CC50-418E-B660-829F8597D511}"/>
    <cellStyle name="20 % - uthevingsfarge 6 2 3" xfId="263" xr:uid="{1CCF1823-D30C-49D8-826F-A5319453B9BE}"/>
    <cellStyle name="20 % – uthevingsfarge 6 2 3" xfId="689" xr:uid="{95C6FE51-F7FD-48F1-BCC4-5CD99975F77A}"/>
    <cellStyle name="20 % - uthevingsfarge 6 2 3 10" xfId="3332" xr:uid="{9118E3B5-A3EC-47D2-8C35-36AB57981E79}"/>
    <cellStyle name="20 % - uthevingsfarge 6 2 3 11" xfId="3517" xr:uid="{A751505D-3F1D-4EBE-8ABC-22097B9E5463}"/>
    <cellStyle name="20 % - uthevingsfarge 6 2 3 12" xfId="3701" xr:uid="{F981CAAB-981F-456D-ADC4-53F3094C824C}"/>
    <cellStyle name="20 % - uthevingsfarge 6 2 3 13" xfId="3881" xr:uid="{5F2C533F-2903-4D19-B400-63360FE29511}"/>
    <cellStyle name="20 % - uthevingsfarge 6 2 3 14" xfId="4055" xr:uid="{3898A26F-132C-46AF-9889-826D00A7FECB}"/>
    <cellStyle name="20 % - uthevingsfarge 6 2 3 15" xfId="4225" xr:uid="{7B49687C-E05F-42C4-9EDB-09506142CEC3}"/>
    <cellStyle name="20 % - uthevingsfarge 6 2 3 16" xfId="4383" xr:uid="{18DE242B-8CE1-4783-83A7-0FD4E9832E6C}"/>
    <cellStyle name="20 % - uthevingsfarge 6 2 3 17" xfId="4529" xr:uid="{D30A35F2-5CD3-426D-AA6C-2589881F2C18}"/>
    <cellStyle name="20 % - uthevingsfarge 6 2 3 2" xfId="891" xr:uid="{C939B2B6-18FD-4DB2-9A8F-7719C5DB3FC1}"/>
    <cellStyle name="20 % – uthevingsfarge 6 2 3 2" xfId="979" xr:uid="{E9EB39A2-4ED2-458A-85CE-C8A002A63229}"/>
    <cellStyle name="20 % - uthevingsfarge 6 2 3 3" xfId="1842" xr:uid="{411133E0-1F82-49E2-9330-299C466DD569}"/>
    <cellStyle name="20 % - uthevingsfarge 6 2 3 4" xfId="2043" xr:uid="{4006BE76-9548-437B-83B2-55F976F83A1C}"/>
    <cellStyle name="20 % - uthevingsfarge 6 2 3 5" xfId="2201" xr:uid="{A3CDF89B-4035-4060-BF2C-E62F3269EF1D}"/>
    <cellStyle name="20 % - uthevingsfarge 6 2 3 6" xfId="2347" xr:uid="{9C9C62D3-420B-4AC3-8AA0-46A6D2DADE69}"/>
    <cellStyle name="20 % - uthevingsfarge 6 2 3 7" xfId="2710" xr:uid="{9B84CF48-E96C-4A32-9EC6-5B8B0ACED184}"/>
    <cellStyle name="20 % - uthevingsfarge 6 2 3 8" xfId="2959" xr:uid="{C8652A93-AB4A-435C-AEFD-87F82F452627}"/>
    <cellStyle name="20 % - uthevingsfarge 6 2 3 9" xfId="3146" xr:uid="{2E71B9A1-0039-47F6-BD92-3FA385365115}"/>
    <cellStyle name="20 % - uthevingsfarge 6 2 4" xfId="361" xr:uid="{CC422E14-C1C8-49E8-9F4F-1BD001D4FCD5}"/>
    <cellStyle name="20 % – uthevingsfarge 6 2 4" xfId="670" xr:uid="{1B9D1FFF-B76E-41AE-84E9-95DE4FFEBBBE}"/>
    <cellStyle name="20 % - uthevingsfarge 6 2 4 10" xfId="3426" xr:uid="{9C8671EE-1855-4ECF-B58B-75EA07A1D4F7}"/>
    <cellStyle name="20 % - uthevingsfarge 6 2 4 11" xfId="3610" xr:uid="{FBF1F12C-FAF8-4492-90A8-8B9D01D9A2A9}"/>
    <cellStyle name="20 % - uthevingsfarge 6 2 4 12" xfId="3792" xr:uid="{56B6A365-01BF-450A-AB03-CACAF2DB3219}"/>
    <cellStyle name="20 % - uthevingsfarge 6 2 4 13" xfId="3970" xr:uid="{705C3CFC-F7AD-413F-AE8A-B8453D86A292}"/>
    <cellStyle name="20 % - uthevingsfarge 6 2 4 14" xfId="4142" xr:uid="{F801066F-3C8C-4CE0-9A50-53876C896B11}"/>
    <cellStyle name="20 % - uthevingsfarge 6 2 4 15" xfId="4306" xr:uid="{8A00B292-E412-4C45-98BE-FB655B3F3D33}"/>
    <cellStyle name="20 % - uthevingsfarge 6 2 4 16" xfId="4454" xr:uid="{EF84261F-0C29-4866-B2F7-928CE6172468}"/>
    <cellStyle name="20 % - uthevingsfarge 6 2 4 17" xfId="4591" xr:uid="{A50AD3D2-A094-4ABE-8F63-B89C669838C0}"/>
    <cellStyle name="20 % - uthevingsfarge 6 2 4 2" xfId="1194" xr:uid="{FAE868D1-A150-459D-A0D4-29D72AC8F9EF}"/>
    <cellStyle name="20 % – uthevingsfarge 6 2 4 2" xfId="960" xr:uid="{B089F53F-27AA-4468-A87F-9D8F6698BE35}"/>
    <cellStyle name="20 % - uthevingsfarge 6 2 4 3" xfId="1935" xr:uid="{95311C59-5162-472B-A094-BE7081602BC3}"/>
    <cellStyle name="20 % - uthevingsfarge 6 2 4 4" xfId="2124" xr:uid="{464EF62C-563E-4231-8F32-BB4DFF85E93E}"/>
    <cellStyle name="20 % - uthevingsfarge 6 2 4 5" xfId="2272" xr:uid="{A6904019-6FFE-4ECA-BA94-C605DF3D9976}"/>
    <cellStyle name="20 % - uthevingsfarge 6 2 4 6" xfId="2409" xr:uid="{BAFF5B4E-16DF-4F1B-B171-BE3EDF25ECC4}"/>
    <cellStyle name="20 % - uthevingsfarge 6 2 4 7" xfId="2807" xr:uid="{A05F4051-C6FB-4A74-A1DA-84AD46DC2522}"/>
    <cellStyle name="20 % - uthevingsfarge 6 2 4 8" xfId="3054" xr:uid="{E7384F5E-3B90-4A80-BC96-3E5486D56236}"/>
    <cellStyle name="20 % - uthevingsfarge 6 2 4 9" xfId="3240" xr:uid="{5452CE15-D924-4968-B39C-588CB6F5C13E}"/>
    <cellStyle name="20 % - uthevingsfarge 6 2 5" xfId="375" xr:uid="{22D240B5-4DC5-4AA3-831D-E4586D28B098}"/>
    <cellStyle name="20 % – uthevingsfarge 6 2 5" xfId="709" xr:uid="{87C92DBF-D9CB-427B-9774-3C28CC7D1079}"/>
    <cellStyle name="20 % - uthevingsfarge 6 2 5 10" xfId="3439" xr:uid="{E6EF29E1-E30A-4336-A92C-5FB5CA7768EF}"/>
    <cellStyle name="20 % - uthevingsfarge 6 2 5 11" xfId="3623" xr:uid="{37E0EED8-114B-4997-88D3-CE1A0EAEDEB7}"/>
    <cellStyle name="20 % - uthevingsfarge 6 2 5 12" xfId="3805" xr:uid="{CAD862E0-DC8C-4A8A-8DA5-C5CDA33681F6}"/>
    <cellStyle name="20 % - uthevingsfarge 6 2 5 13" xfId="3983" xr:uid="{AAB3F845-549F-47C4-8B60-253DFBA45ACF}"/>
    <cellStyle name="20 % - uthevingsfarge 6 2 5 14" xfId="4155" xr:uid="{72A133EA-47DD-4DE6-B3BF-7042B9F70802}"/>
    <cellStyle name="20 % - uthevingsfarge 6 2 5 15" xfId="4318" xr:uid="{F73DB301-6A28-41F7-B6CE-C0BABAC5FF75}"/>
    <cellStyle name="20 % - uthevingsfarge 6 2 5 16" xfId="4466" xr:uid="{32162B0A-F6FB-44F7-ABB2-5FD229E8623D}"/>
    <cellStyle name="20 % - uthevingsfarge 6 2 5 17" xfId="4601" xr:uid="{9873D257-D70C-4E62-8FB4-2F0FBEA05FDC}"/>
    <cellStyle name="20 % - uthevingsfarge 6 2 5 2" xfId="1173" xr:uid="{60DF1521-2819-40AD-9E03-C127EBC8C961}"/>
    <cellStyle name="20 % – uthevingsfarge 6 2 5 2" xfId="999" xr:uid="{CBE1F150-5424-4D38-A095-F3FFCBFA9A32}"/>
    <cellStyle name="20 % - uthevingsfarge 6 2 5 3" xfId="1948" xr:uid="{C8F035F5-0EC4-4FAD-B74F-DE84F8E7556B}"/>
    <cellStyle name="20 % - uthevingsfarge 6 2 5 4" xfId="2136" xr:uid="{DB46DE78-C4F9-457C-8CBF-0F6D7984B4F1}"/>
    <cellStyle name="20 % - uthevingsfarge 6 2 5 5" xfId="2284" xr:uid="{A0FEE1F6-2CE9-4675-9F67-8385D755212F}"/>
    <cellStyle name="20 % - uthevingsfarge 6 2 5 6" xfId="2419" xr:uid="{E4A0223D-A458-4A85-817C-F0D830F6BFDB}"/>
    <cellStyle name="20 % - uthevingsfarge 6 2 5 7" xfId="2821" xr:uid="{88FADFF1-A359-4997-A2DC-8F53B10FC49B}"/>
    <cellStyle name="20 % - uthevingsfarge 6 2 5 8" xfId="3068" xr:uid="{F5DBE6A2-1EBB-4BFC-A461-F4C78B550237}"/>
    <cellStyle name="20 % - uthevingsfarge 6 2 5 9" xfId="3254" xr:uid="{34EDBFDB-1C6D-4937-8A32-FAAAC46A5DCC}"/>
    <cellStyle name="20 % - uthevingsfarge 6 2 6" xfId="433" xr:uid="{87169CED-E785-4F9B-8D05-36325143EFB4}"/>
    <cellStyle name="20 % – uthevingsfarge 6 2 6" xfId="746" xr:uid="{8156BBFB-13E7-47DA-9871-0C8F2FCF81BF}"/>
    <cellStyle name="20 % - uthevingsfarge 6 2 6 10" xfId="3495" xr:uid="{6D2566DE-ED20-43B0-A532-80C6B566DEF4}"/>
    <cellStyle name="20 % - uthevingsfarge 6 2 6 11" xfId="3679" xr:uid="{67797188-C0D9-43A1-94B5-7139356851A2}"/>
    <cellStyle name="20 % - uthevingsfarge 6 2 6 12" xfId="3860" xr:uid="{0B3C2145-340F-408D-9920-7F4470E98B4E}"/>
    <cellStyle name="20 % - uthevingsfarge 6 2 6 13" xfId="4036" xr:uid="{6BD8A3E9-DE81-412B-8C2A-9E0EABBED024}"/>
    <cellStyle name="20 % - uthevingsfarge 6 2 6 14" xfId="4208" xr:uid="{7F2A03D5-C7F2-4F7A-AC10-BCE307C62AF9}"/>
    <cellStyle name="20 % - uthevingsfarge 6 2 6 15" xfId="4368" xr:uid="{C516EBC5-E753-436C-B460-2B8A8467200F}"/>
    <cellStyle name="20 % - uthevingsfarge 6 2 6 16" xfId="4514" xr:uid="{0C0CB9B9-19C6-43F7-931E-E771DEC4B2E6}"/>
    <cellStyle name="20 % - uthevingsfarge 6 2 6 17" xfId="4645" xr:uid="{F2461BC2-63D9-437A-AE7A-B98A4E669A03}"/>
    <cellStyle name="20 % - uthevingsfarge 6 2 6 2" xfId="1293" xr:uid="{E9D3F681-8251-4376-AF0D-50A43416B1C6}"/>
    <cellStyle name="20 % - uthevingsfarge 6 2 6 3" xfId="2004" xr:uid="{1B597F85-8975-4275-91CA-478C6A368123}"/>
    <cellStyle name="20 % - uthevingsfarge 6 2 6 4" xfId="2186" xr:uid="{37856B75-D9F3-4802-9B50-0D9521DDDDFA}"/>
    <cellStyle name="20 % - uthevingsfarge 6 2 6 5" xfId="2332" xr:uid="{DEC10FE6-3013-4170-A84E-FB8B70727AAA}"/>
    <cellStyle name="20 % - uthevingsfarge 6 2 6 6" xfId="2463" xr:uid="{EC70B568-E2CA-4E2A-9B68-87E0E301A8D0}"/>
    <cellStyle name="20 % - uthevingsfarge 6 2 6 7" xfId="2879" xr:uid="{8BB3028A-BEEA-4D0F-942F-FC73C23A2E3B}"/>
    <cellStyle name="20 % - uthevingsfarge 6 2 6 8" xfId="3124" xr:uid="{5FB9DCB6-F809-4F3E-89A3-A983AA017D54}"/>
    <cellStyle name="20 % - uthevingsfarge 6 2 6 9" xfId="3310" xr:uid="{EC4F681B-81F8-4A14-9417-5992CBFC5875}"/>
    <cellStyle name="20 % - uthevingsfarge 6 2 7" xfId="1433" xr:uid="{274ABB6B-B375-408F-A781-72D4936ED5A3}"/>
    <cellStyle name="20 % – uthevingsfarge 6 2 7" xfId="1048" xr:uid="{119DFB46-66C2-4108-AAA1-ADC802CD629C}"/>
    <cellStyle name="20 % - uthevingsfarge 6 2 8" xfId="1556" xr:uid="{ACD97625-5F14-496E-85F2-1E7B7FE16463}"/>
    <cellStyle name="20 % – uthevingsfarge 6 2 8" xfId="716" xr:uid="{CAF17C54-7D76-46CF-9C05-52643385469F}"/>
    <cellStyle name="20 % - uthevingsfarge 6 2 9" xfId="1537" xr:uid="{711C3E5E-7DCD-4F28-A6E2-F25E1FBEA90A}"/>
    <cellStyle name="20 % – uthevingsfarge 6 2 9" xfId="1156" xr:uid="{A024B635-38F0-4972-BF6C-29F8238A10A4}"/>
    <cellStyle name="20 % - uthevingsfarge 6 3" xfId="133" xr:uid="{00000000-0005-0000-0000-000023000000}"/>
    <cellStyle name="20 % – uthevingsfarge 6 3" xfId="340" xr:uid="{1B553897-FC7A-43BD-9C26-250D30B61D1B}"/>
    <cellStyle name="20 % - uthevingsfarge 6 3 10" xfId="640" xr:uid="{9E33FBAF-1672-476A-B1F5-F8E59CAF4A4B}"/>
    <cellStyle name="20 % – uthevingsfarge 6 3 10" xfId="1589" xr:uid="{540FF8EF-8DFA-4B29-B9ED-0F4E1062C428}"/>
    <cellStyle name="20 % - uthevingsfarge 6 3 11" xfId="1746" xr:uid="{2E6E4145-674C-45F1-B03C-A3A945F6E9E9}"/>
    <cellStyle name="20 % – uthevingsfarge 6 3 11" xfId="482" xr:uid="{087AC258-EB5A-4630-B642-57C45A4F985F}"/>
    <cellStyle name="20 % - uthevingsfarge 6 3 12" xfId="1955" xr:uid="{BD3481A7-006F-4203-88B3-B244874F13E0}"/>
    <cellStyle name="20 % - uthevingsfarge 6 3 13" xfId="1807" xr:uid="{178E3A98-7410-48E5-B0F7-C2889433C75F}"/>
    <cellStyle name="20 % - uthevingsfarge 6 3 14" xfId="439" xr:uid="{CE3BBE45-81E0-4A8B-92CB-930FB8A713A4}"/>
    <cellStyle name="20 % - uthevingsfarge 6 3 15" xfId="2588" xr:uid="{47530B05-A511-41B2-9008-C9BE71026A0A}"/>
    <cellStyle name="20 % - uthevingsfarge 6 3 16" xfId="2871" xr:uid="{3E65629D-DCF6-4BAD-9707-A1C56E3AD62C}"/>
    <cellStyle name="20 % - uthevingsfarge 6 3 17" xfId="2545" xr:uid="{B269747A-CA8E-42B3-B717-B6FCB9BFC9F8}"/>
    <cellStyle name="20 % - uthevingsfarge 6 3 18" xfId="2488" xr:uid="{B4A207C4-5820-416E-85C3-D1F50F5D4426}"/>
    <cellStyle name="20 % - uthevingsfarge 6 3 19" xfId="2483" xr:uid="{28E75567-A72B-4704-8A15-19BE582DC1D9}"/>
    <cellStyle name="20 % - uthevingsfarge 6 3 2" xfId="179" xr:uid="{00000000-0005-0000-0000-000024000000}"/>
    <cellStyle name="20 % – uthevingsfarge 6 3 2" xfId="585" xr:uid="{F2081284-8A20-4CF2-B140-4CF98DAB7357}"/>
    <cellStyle name="20 % - uthevingsfarge 6 3 2 10" xfId="3094" xr:uid="{9D4BC2A3-DEC1-4D7A-A12F-B18D66AB3A9E}"/>
    <cellStyle name="20 % - uthevingsfarge 6 3 2 11" xfId="3280" xr:uid="{ACB3BCBD-0439-4E1A-9AEB-BAC188261BCE}"/>
    <cellStyle name="20 % - uthevingsfarge 6 3 2 12" xfId="3465" xr:uid="{4DBBA244-7AC0-4FA6-81DA-35D8C912A68C}"/>
    <cellStyle name="20 % - uthevingsfarge 6 3 2 13" xfId="3649" xr:uid="{44417899-E542-4386-A2CF-928402CF6CA3}"/>
    <cellStyle name="20 % - uthevingsfarge 6 3 2 14" xfId="3831" xr:uid="{E4C69E19-B7CA-4F3E-B23E-59DD5A7FDD60}"/>
    <cellStyle name="20 % - uthevingsfarge 6 3 2 15" xfId="4008" xr:uid="{A0B57370-B2C0-4CDF-9882-C36EE975B6CE}"/>
    <cellStyle name="20 % - uthevingsfarge 6 3 2 16" xfId="4180" xr:uid="{833896FC-E683-4627-B180-47813FD8DAB3}"/>
    <cellStyle name="20 % - uthevingsfarge 6 3 2 17" xfId="4342" xr:uid="{7266B9DE-5F12-463D-9593-A4BEC2DD23E2}"/>
    <cellStyle name="20 % - uthevingsfarge 6 3 2 18" xfId="4490" xr:uid="{6C9185F1-1D45-49A9-9ADC-C122C61F9C88}"/>
    <cellStyle name="20 % - uthevingsfarge 6 3 2 2" xfId="322" xr:uid="{3000C571-5EBC-48A0-BEFA-82C13950DA52}"/>
    <cellStyle name="20 % – uthevingsfarge 6 3 2 2" xfId="874" xr:uid="{EAFA7F52-3358-41CA-8B0D-B96D13C3EE4E}"/>
    <cellStyle name="20 % - uthevingsfarge 6 3 2 2 10" xfId="3574" xr:uid="{0AD4C8BB-92A0-4EBE-A261-FA3B243D05C3}"/>
    <cellStyle name="20 % - uthevingsfarge 6 3 2 2 11" xfId="3757" xr:uid="{400CF6BE-4E81-4155-8D26-EA176C4A3E3B}"/>
    <cellStyle name="20 % - uthevingsfarge 6 3 2 2 12" xfId="3937" xr:uid="{FB42723F-CB18-4CFA-9B79-9864781FB5D1}"/>
    <cellStyle name="20 % - uthevingsfarge 6 3 2 2 13" xfId="4110" xr:uid="{7D8D2211-3311-4E59-88AA-78AC3F6E0BA0}"/>
    <cellStyle name="20 % - uthevingsfarge 6 3 2 2 14" xfId="4278" xr:uid="{86CFCE16-BC19-4380-8330-579807BEE7C8}"/>
    <cellStyle name="20 % - uthevingsfarge 6 3 2 2 15" xfId="4433" xr:uid="{AC40B3B9-88B2-4E7C-BA31-2C5D41BF17E3}"/>
    <cellStyle name="20 % - uthevingsfarge 6 3 2 2 16" xfId="4579" xr:uid="{BDF3CEE0-60DB-4E8F-AFAD-26FB1E4ADDC9}"/>
    <cellStyle name="20 % - uthevingsfarge 6 3 2 2 2" xfId="1900" xr:uid="{A4F2D489-076C-4029-9D17-5FD2A6D6B842}"/>
    <cellStyle name="20 % - uthevingsfarge 6 3 2 2 3" xfId="2096" xr:uid="{78EE6413-797E-4879-B55A-0925649185DD}"/>
    <cellStyle name="20 % - uthevingsfarge 6 3 2 2 4" xfId="2251" xr:uid="{05F3C928-7F21-43AB-BCED-BB673CBE276C}"/>
    <cellStyle name="20 % - uthevingsfarge 6 3 2 2 5" xfId="2397" xr:uid="{0A2B46C6-8623-431D-9F25-A67B3D24E17A}"/>
    <cellStyle name="20 % - uthevingsfarge 6 3 2 2 6" xfId="2769" xr:uid="{70DB9A78-E61A-42CE-B01F-165FA5CFACCB}"/>
    <cellStyle name="20 % - uthevingsfarge 6 3 2 2 7" xfId="3017" xr:uid="{DD15274C-0CFA-47D0-BF9D-ADB2CDC4797D}"/>
    <cellStyle name="20 % - uthevingsfarge 6 3 2 2 8" xfId="3203" xr:uid="{CBDCF553-0FED-4615-A2B2-0F57312F8D34}"/>
    <cellStyle name="20 % - uthevingsfarge 6 3 2 2 9" xfId="3389" xr:uid="{ED2BFEFB-AAFD-4186-B786-7CA554A99DEA}"/>
    <cellStyle name="20 % - uthevingsfarge 6 3 2 3" xfId="931" xr:uid="{9D4D69D3-74C2-45CC-820A-21029B523EE5}"/>
    <cellStyle name="20 % - uthevingsfarge 6 3 2 4" xfId="1790" xr:uid="{A02C4A23-B787-4B40-8D6F-477D2E3AE772}"/>
    <cellStyle name="20 % - uthevingsfarge 6 3 2 5" xfId="1978" xr:uid="{7AB5F910-A7E9-4199-ADE2-214D462182CE}"/>
    <cellStyle name="20 % - uthevingsfarge 6 3 2 6" xfId="2160" xr:uid="{2087D4A7-23AE-40D9-A0ED-A66173377BB7}"/>
    <cellStyle name="20 % - uthevingsfarge 6 3 2 7" xfId="2308" xr:uid="{F5F7B798-7B91-4680-8A9C-96EB20B65151}"/>
    <cellStyle name="20 % - uthevingsfarge 6 3 2 8" xfId="2634" xr:uid="{9C6E18AE-A6D2-4FDE-B47F-E8F22FCEBF7B}"/>
    <cellStyle name="20 % - uthevingsfarge 6 3 2 9" xfId="2887" xr:uid="{D5FA475E-473E-46AF-9769-0AF308814468}"/>
    <cellStyle name="20 % - uthevingsfarge 6 3 20" xfId="2532" xr:uid="{ABAAFF15-11AF-45C2-A944-04E122F9C76D}"/>
    <cellStyle name="20 % - uthevingsfarge 6 3 21" xfId="2479" xr:uid="{8E58BB41-BF89-4127-84CE-20780096AC9A}"/>
    <cellStyle name="20 % - uthevingsfarge 6 3 22" xfId="2909" xr:uid="{26ECB271-50F7-48B8-A2C7-F3EB40A8EF6A}"/>
    <cellStyle name="20 % - uthevingsfarge 6 3 23" xfId="3021" xr:uid="{105E5077-8104-4AC4-9438-2600AF47D913}"/>
    <cellStyle name="20 % - uthevingsfarge 6 3 24" xfId="3207" xr:uid="{CEF182AF-2912-492A-9ED4-0A2FB87DDE09}"/>
    <cellStyle name="20 % - uthevingsfarge 6 3 25" xfId="3393" xr:uid="{D28463A0-745A-400C-ACF3-95785C719A05}"/>
    <cellStyle name="20 % - uthevingsfarge 6 3 3" xfId="278" xr:uid="{605A85E9-DB52-46B1-9A05-2E3D2BE66CB1}"/>
    <cellStyle name="20 % – uthevingsfarge 6 3 3" xfId="766" xr:uid="{0C03A30B-FE51-442A-923D-36B3CA73606F}"/>
    <cellStyle name="20 % - uthevingsfarge 6 3 3 10" xfId="3346" xr:uid="{9681ED33-8F26-4979-9DE6-915C56FAFC21}"/>
    <cellStyle name="20 % - uthevingsfarge 6 3 3 11" xfId="3531" xr:uid="{71A1B494-27ED-4ED4-A6DC-610F664B449B}"/>
    <cellStyle name="20 % - uthevingsfarge 6 3 3 12" xfId="3715" xr:uid="{3D2E1EC6-B9DC-4827-A31D-EFC844CC6221}"/>
    <cellStyle name="20 % - uthevingsfarge 6 3 3 13" xfId="3895" xr:uid="{BBAF74AD-48F7-4A1F-BC44-4F767563DE30}"/>
    <cellStyle name="20 % - uthevingsfarge 6 3 3 14" xfId="4069" xr:uid="{1B5C636C-CAC5-4064-8C71-E1A17963B95F}"/>
    <cellStyle name="20 % - uthevingsfarge 6 3 3 15" xfId="4239" xr:uid="{92327D4D-E050-4485-8C06-61A9E0F7918F}"/>
    <cellStyle name="20 % - uthevingsfarge 6 3 3 16" xfId="4396" xr:uid="{80FEFE69-36B5-47E5-A695-54310642F3B5}"/>
    <cellStyle name="20 % - uthevingsfarge 6 3 3 17" xfId="4542" xr:uid="{A0B30855-9FE9-4FFF-8EA1-6020B7BBEB05}"/>
    <cellStyle name="20 % - uthevingsfarge 6 3 3 2" xfId="1234" xr:uid="{069BF4E2-A54F-4AE4-99AC-1ED35FE81B6E}"/>
    <cellStyle name="20 % - uthevingsfarge 6 3 3 3" xfId="1857" xr:uid="{5E40DDCA-BE07-4C80-9251-F717E8957AC5}"/>
    <cellStyle name="20 % - uthevingsfarge 6 3 3 4" xfId="2057" xr:uid="{DC09166F-1775-435A-B868-F7EE45AE8863}"/>
    <cellStyle name="20 % - uthevingsfarge 6 3 3 5" xfId="2214" xr:uid="{CDDC5ED0-2817-4AEA-B0FD-A19D89394FC0}"/>
    <cellStyle name="20 % - uthevingsfarge 6 3 3 6" xfId="2360" xr:uid="{5197EE2D-C345-4937-AACA-ABB25293D1BF}"/>
    <cellStyle name="20 % - uthevingsfarge 6 3 3 7" xfId="2725" xr:uid="{DE72186D-2CD5-4496-8EEF-6BC7D1CFF7FB}"/>
    <cellStyle name="20 % - uthevingsfarge 6 3 3 8" xfId="2974" xr:uid="{BD8ECFFB-5AE0-4D81-A0C6-556A61EC0658}"/>
    <cellStyle name="20 % - uthevingsfarge 6 3 3 9" xfId="3160" xr:uid="{BFB91578-82FE-445F-8320-B811369F232A}"/>
    <cellStyle name="20 % - uthevingsfarge 6 3 4" xfId="370" xr:uid="{7C8625A2-D1D5-46F7-B9AE-DCDA9ADCE063}"/>
    <cellStyle name="20 % – uthevingsfarge 6 3 4" xfId="1068" xr:uid="{C8BE9E60-DAD7-4A21-8F91-03A6C3F43A46}"/>
    <cellStyle name="20 % - uthevingsfarge 6 3 4 10" xfId="3434" xr:uid="{C6685CE9-C989-45BE-8F76-C331CE4168FE}"/>
    <cellStyle name="20 % - uthevingsfarge 6 3 4 11" xfId="3618" xr:uid="{C453984E-FEE9-4FB6-93BE-5AE9110E9E37}"/>
    <cellStyle name="20 % - uthevingsfarge 6 3 4 12" xfId="3800" xr:uid="{7C74C111-9898-42DE-91EE-0EA649B6C362}"/>
    <cellStyle name="20 % - uthevingsfarge 6 3 4 13" xfId="3978" xr:uid="{1065CC0D-0F14-4700-AC67-CC51B085F663}"/>
    <cellStyle name="20 % - uthevingsfarge 6 3 4 14" xfId="4150" xr:uid="{BC7109BD-576A-411E-AAAD-B10968E2EDC7}"/>
    <cellStyle name="20 % - uthevingsfarge 6 3 4 15" xfId="4314" xr:uid="{06ADABD7-8319-43DC-AC19-A6F88699FD8E}"/>
    <cellStyle name="20 % - uthevingsfarge 6 3 4 16" xfId="4462" xr:uid="{858EC041-8E6A-413D-B753-B969E1D06E44}"/>
    <cellStyle name="20 % - uthevingsfarge 6 3 4 17" xfId="4598" xr:uid="{C8CC108A-4162-4945-B388-0C0D3131B599}"/>
    <cellStyle name="20 % - uthevingsfarge 6 3 4 2" xfId="1339" xr:uid="{DD320850-2269-4B42-9C0E-A78EDAF5A571}"/>
    <cellStyle name="20 % - uthevingsfarge 6 3 4 3" xfId="1944" xr:uid="{F846E221-55DD-4B88-8FEB-26E320165EEB}"/>
    <cellStyle name="20 % - uthevingsfarge 6 3 4 4" xfId="2132" xr:uid="{A9950178-B784-40D3-A224-566D48E10540}"/>
    <cellStyle name="20 % - uthevingsfarge 6 3 4 5" xfId="2280" xr:uid="{B1557981-25E9-4457-9841-9A268D9FFFB3}"/>
    <cellStyle name="20 % - uthevingsfarge 6 3 4 6" xfId="2416" xr:uid="{5A8BF7BE-C5AD-4B7B-AA9B-4C633776215E}"/>
    <cellStyle name="20 % - uthevingsfarge 6 3 4 7" xfId="2816" xr:uid="{355A6105-015A-40AF-9543-B8BED2C95287}"/>
    <cellStyle name="20 % - uthevingsfarge 6 3 4 8" xfId="3063" xr:uid="{1A59A4D5-E2F7-4F77-9B81-5440CA56143C}"/>
    <cellStyle name="20 % - uthevingsfarge 6 3 4 9" xfId="3249" xr:uid="{EEFC74A4-6897-45E1-9D82-B6FF3220D257}"/>
    <cellStyle name="20 % - uthevingsfarge 6 3 5" xfId="414" xr:uid="{808AF1EE-FD1E-491D-AFB3-6A4F8D6ED97B}"/>
    <cellStyle name="20 % – uthevingsfarge 6 3 5" xfId="824" xr:uid="{D69C62D3-274C-4027-8C2B-59C2844074E8}"/>
    <cellStyle name="20 % - uthevingsfarge 6 3 5 10" xfId="3477" xr:uid="{C6DA21CB-C361-4241-9B03-31410B15C895}"/>
    <cellStyle name="20 % - uthevingsfarge 6 3 5 11" xfId="3661" xr:uid="{4F885C64-110D-4993-AFFE-F25D01BE22C4}"/>
    <cellStyle name="20 % - uthevingsfarge 6 3 5 12" xfId="3843" xr:uid="{37C90970-F61F-4B36-9421-39B9F5E8D911}"/>
    <cellStyle name="20 % - uthevingsfarge 6 3 5 13" xfId="4019" xr:uid="{827896DB-ACA1-47E0-AA05-F2DF08DAACF5}"/>
    <cellStyle name="20 % - uthevingsfarge 6 3 5 14" xfId="4191" xr:uid="{AE232CF8-614B-4BEB-9AFC-7BBC378B87BB}"/>
    <cellStyle name="20 % - uthevingsfarge 6 3 5 15" xfId="4351" xr:uid="{6F928AD3-012F-40B2-BD28-DF62E639E02E}"/>
    <cellStyle name="20 % - uthevingsfarge 6 3 5 16" xfId="4497" xr:uid="{7E80E7F9-CE5E-48DE-8919-F2530E42966E}"/>
    <cellStyle name="20 % - uthevingsfarge 6 3 5 17" xfId="4628" xr:uid="{93DC5914-1AB4-4532-921D-ECEE2DE9ACA3}"/>
    <cellStyle name="20 % - uthevingsfarge 6 3 5 2" xfId="1431" xr:uid="{E375BB12-4EAB-479E-BE14-14106C3A80E7}"/>
    <cellStyle name="20 % - uthevingsfarge 6 3 5 3" xfId="1985" xr:uid="{1F01A9D1-1FC3-404E-A49E-01B5CE15041D}"/>
    <cellStyle name="20 % - uthevingsfarge 6 3 5 4" xfId="2169" xr:uid="{2DAACA97-554F-460B-A765-A02B87AAABFE}"/>
    <cellStyle name="20 % - uthevingsfarge 6 3 5 5" xfId="2315" xr:uid="{712FA7C3-BB22-4376-81A7-792B471463B8}"/>
    <cellStyle name="20 % - uthevingsfarge 6 3 5 6" xfId="2446" xr:uid="{38E33726-37B4-423E-AB4C-E239D66CA771}"/>
    <cellStyle name="20 % - uthevingsfarge 6 3 5 7" xfId="2860" xr:uid="{24534C29-0EFE-41CC-9180-86AE96FA5770}"/>
    <cellStyle name="20 % - uthevingsfarge 6 3 5 8" xfId="3106" xr:uid="{4AFFC705-5294-436B-87F6-1B40FD1D9985}"/>
    <cellStyle name="20 % - uthevingsfarge 6 3 5 9" xfId="3292" xr:uid="{E4F21C07-30A1-45C1-94F4-CC1C47D13B5C}"/>
    <cellStyle name="20 % - uthevingsfarge 6 3 6" xfId="1050" xr:uid="{D3C8E085-FB5C-4270-BE75-AE73791541E3}"/>
    <cellStyle name="20 % – uthevingsfarge 6 3 6" xfId="725" xr:uid="{87106A78-23BD-4D41-BDFF-89B7C40FC6BF}"/>
    <cellStyle name="20 % - uthevingsfarge 6 3 7" xfId="1504" xr:uid="{D3451688-CF4F-4316-85D1-E9820A4DE5D3}"/>
    <cellStyle name="20 % – uthevingsfarge 6 3 7" xfId="1058" xr:uid="{1895458F-3F5F-4530-A630-06B0414B6490}"/>
    <cellStyle name="20 % - uthevingsfarge 6 3 8" xfId="1606" xr:uid="{DE5574EE-02B1-45D6-84F9-E8C1C9790056}"/>
    <cellStyle name="20 % – uthevingsfarge 6 3 8" xfId="1307" xr:uid="{D2F92ECB-24BC-489C-BC3E-2A584CCE7732}"/>
    <cellStyle name="20 % - uthevingsfarge 6 3 9" xfId="1672" xr:uid="{BBCB87E1-22A1-4E69-889B-DA1EB1995D14}"/>
    <cellStyle name="20 % – uthevingsfarge 6 3 9" xfId="1386" xr:uid="{914BCB5D-F603-45B7-8CE8-F2C5076D17B8}"/>
    <cellStyle name="20 % - uthevingsfarge 6 4" xfId="148" xr:uid="{00000000-0005-0000-0000-000025000000}"/>
    <cellStyle name="20 % – uthevingsfarge 6 4" xfId="404" xr:uid="{9F31CD16-4908-4007-A771-0136CD005B55}"/>
    <cellStyle name="20 % - uthevingsfarge 6 4 10" xfId="613" xr:uid="{4B47DF03-9FD2-405B-9976-613F14E18B50}"/>
    <cellStyle name="20 % – uthevingsfarge 6 4 10" xfId="512" xr:uid="{A67F0CAB-CF7D-4368-B23F-BD4B912C54C5}"/>
    <cellStyle name="20 % - uthevingsfarge 6 4 11" xfId="1760" xr:uid="{62F835F1-983B-45A5-91A7-210E0DECC5C7}"/>
    <cellStyle name="20 % - uthevingsfarge 6 4 12" xfId="1821" xr:uid="{3B067AEF-3DA8-48CE-A59B-32ABE52B32CF}"/>
    <cellStyle name="20 % - uthevingsfarge 6 4 13" xfId="1014" xr:uid="{94D9B4D9-D8D6-47DB-908D-9DEC407A5DB2}"/>
    <cellStyle name="20 % - uthevingsfarge 6 4 14" xfId="1716" xr:uid="{9A9F49C9-B10F-4072-8C6B-2C0FC8B1A41C}"/>
    <cellStyle name="20 % - uthevingsfarge 6 4 15" xfId="2603" xr:uid="{5BBE05B5-07DB-45CD-A6B6-4123A0A8CC91}"/>
    <cellStyle name="20 % - uthevingsfarge 6 4 16" xfId="2520" xr:uid="{399DA5DE-E5E8-4CAF-829A-FECF5461BCCE}"/>
    <cellStyle name="20 % - uthevingsfarge 6 4 17" xfId="2899" xr:uid="{65B4A43D-A6AE-466F-8D95-E599A01D26C1}"/>
    <cellStyle name="20 % - uthevingsfarge 6 4 18" xfId="2509" xr:uid="{D07CB2AA-D882-4AFA-A0F8-536E49F1CD60}"/>
    <cellStyle name="20 % - uthevingsfarge 6 4 19" xfId="2490" xr:uid="{65DF6D5F-9B7F-4EC8-BDB2-D7E98ECF1AA8}"/>
    <cellStyle name="20 % - uthevingsfarge 6 4 2" xfId="291" xr:uid="{4D0617CF-E25E-4A64-93F5-214BB7F12B83}"/>
    <cellStyle name="20 % – uthevingsfarge 6 4 2" xfId="796" xr:uid="{08296611-D8BF-4202-9D4A-5E7F722EE947}"/>
    <cellStyle name="20 % - uthevingsfarge 6 4 2 10" xfId="3359" xr:uid="{6A18E856-388F-43E6-B103-822F83BFF121}"/>
    <cellStyle name="20 % - uthevingsfarge 6 4 2 11" xfId="3544" xr:uid="{B9A4E90F-1FFD-4301-A9B9-200648AAF2C8}"/>
    <cellStyle name="20 % - uthevingsfarge 6 4 2 12" xfId="3728" xr:uid="{9A2BF638-4B70-4241-82AD-FC51FCC221C3}"/>
    <cellStyle name="20 % - uthevingsfarge 6 4 2 13" xfId="3908" xr:uid="{840C9BC3-DB05-4D33-B82C-40F77A3B0879}"/>
    <cellStyle name="20 % - uthevingsfarge 6 4 2 14" xfId="4081" xr:uid="{FA8C3CAB-7E44-441C-A464-487A47E92FBA}"/>
    <cellStyle name="20 % - uthevingsfarge 6 4 2 15" xfId="4251" xr:uid="{FC1044AF-49A0-4843-AE66-8E264D1A3393}"/>
    <cellStyle name="20 % - uthevingsfarge 6 4 2 16" xfId="4408" xr:uid="{397F9354-3BFA-4283-92B8-BAE82A766978}"/>
    <cellStyle name="20 % - uthevingsfarge 6 4 2 17" xfId="4554" xr:uid="{E13DE49C-A675-4676-A14F-9AF2A70D1FE0}"/>
    <cellStyle name="20 % - uthevingsfarge 6 4 2 2" xfId="904" xr:uid="{9551974C-8438-4380-8CC0-0132DAD6B879}"/>
    <cellStyle name="20 % - uthevingsfarge 6 4 2 3" xfId="1870" xr:uid="{189E4F58-742F-46EF-9041-90947BEAE042}"/>
    <cellStyle name="20 % - uthevingsfarge 6 4 2 4" xfId="2069" xr:uid="{573AEAEF-A023-4A06-AC3A-9B8F915C8463}"/>
    <cellStyle name="20 % - uthevingsfarge 6 4 2 5" xfId="2226" xr:uid="{5032D612-8E3E-42C6-A61E-DD846598CABB}"/>
    <cellStyle name="20 % - uthevingsfarge 6 4 2 6" xfId="2372" xr:uid="{BD923032-3EB5-4C9F-BA28-1AA5079CD1AB}"/>
    <cellStyle name="20 % - uthevingsfarge 6 4 2 7" xfId="2738" xr:uid="{0A2BB412-EB42-4903-83CB-4A077969A12A}"/>
    <cellStyle name="20 % - uthevingsfarge 6 4 2 8" xfId="2987" xr:uid="{5118BCB7-65FA-4324-B88A-ACD17D689E20}"/>
    <cellStyle name="20 % - uthevingsfarge 6 4 2 9" xfId="3173" xr:uid="{590E0C03-C5DE-40D7-BF7D-701E82C75752}"/>
    <cellStyle name="20 % - uthevingsfarge 6 4 20" xfId="2516" xr:uid="{0716CF94-B964-4C0B-B7FF-6BEF164BAE9A}"/>
    <cellStyle name="20 % - uthevingsfarge 6 4 21" xfId="2915" xr:uid="{AA217156-26F1-4812-8786-3A2CD812A2BE}"/>
    <cellStyle name="20 % - uthevingsfarge 6 4 22" xfId="3111" xr:uid="{6D19A3B3-3CAE-4363-BAB9-D793D61A8643}"/>
    <cellStyle name="20 % - uthevingsfarge 6 4 23" xfId="3297" xr:uid="{3018A41D-8326-44E9-A39A-C17BAE347130}"/>
    <cellStyle name="20 % - uthevingsfarge 6 4 24" xfId="3482" xr:uid="{F0ADF57B-BEEA-415C-88F4-412B83829037}"/>
    <cellStyle name="20 % - uthevingsfarge 6 4 25" xfId="3666" xr:uid="{E643BBC7-6BA6-4FDD-BBEE-05038A08968C}"/>
    <cellStyle name="20 % - uthevingsfarge 6 4 3" xfId="418" xr:uid="{15443E0F-0DEA-4F2D-9555-007F436E8D3C}"/>
    <cellStyle name="20 % – uthevingsfarge 6 4 3" xfId="1096" xr:uid="{2C38AAD6-F74E-4467-8FBC-7B3641B7F01C}"/>
    <cellStyle name="20 % - uthevingsfarge 6 4 3 10" xfId="3481" xr:uid="{23A1E5C4-40CE-4C65-B0DC-EF34197DAC08}"/>
    <cellStyle name="20 % - uthevingsfarge 6 4 3 11" xfId="3665" xr:uid="{8678452C-44C6-475F-B93A-487A42F65637}"/>
    <cellStyle name="20 % - uthevingsfarge 6 4 3 12" xfId="3847" xr:uid="{695AC7F1-2324-4DB4-B459-EF634170CBFA}"/>
    <cellStyle name="20 % - uthevingsfarge 6 4 3 13" xfId="4023" xr:uid="{B4399D1F-3C26-4B1D-AAD7-239EFB321238}"/>
    <cellStyle name="20 % - uthevingsfarge 6 4 3 14" xfId="4195" xr:uid="{7D3A4D69-9A6B-4719-9A44-0494837C092A}"/>
    <cellStyle name="20 % - uthevingsfarge 6 4 3 15" xfId="4355" xr:uid="{9E42055F-AE45-4328-8C6F-4213DC431B05}"/>
    <cellStyle name="20 % - uthevingsfarge 6 4 3 16" xfId="4501" xr:uid="{6F81FF96-6F8A-4B5C-851D-B6D688007DC1}"/>
    <cellStyle name="20 % - uthevingsfarge 6 4 3 17" xfId="4632" xr:uid="{4C4B4481-C072-4626-8274-AC7C70FA4C3E}"/>
    <cellStyle name="20 % - uthevingsfarge 6 4 3 2" xfId="1208" xr:uid="{C5646FD3-B71E-411B-AD5F-4CE9E04D4AFA}"/>
    <cellStyle name="20 % - uthevingsfarge 6 4 3 3" xfId="1989" xr:uid="{E27B555F-23B6-4472-982F-5095B43299EE}"/>
    <cellStyle name="20 % - uthevingsfarge 6 4 3 4" xfId="2173" xr:uid="{E64EB2E0-3065-493B-BE45-6596C77B299A}"/>
    <cellStyle name="20 % - uthevingsfarge 6 4 3 5" xfId="2319" xr:uid="{191AB234-12F2-47A0-A42F-5B764815D64C}"/>
    <cellStyle name="20 % - uthevingsfarge 6 4 3 6" xfId="2450" xr:uid="{22938DD3-78BF-4638-B911-D8B9DF68F6F6}"/>
    <cellStyle name="20 % - uthevingsfarge 6 4 3 7" xfId="2864" xr:uid="{CE433939-A8E6-409C-9830-A90AE3BDEC38}"/>
    <cellStyle name="20 % - uthevingsfarge 6 4 3 8" xfId="3110" xr:uid="{82E9BEDA-06E1-4FD9-9183-B47C7272747E}"/>
    <cellStyle name="20 % - uthevingsfarge 6 4 3 9" xfId="3296" xr:uid="{2C45AD2A-0251-41E9-A47D-FDD0394DA828}"/>
    <cellStyle name="20 % - uthevingsfarge 6 4 4" xfId="1167" xr:uid="{0BE5B3E1-C643-44A0-ADD8-F718AC318002}"/>
    <cellStyle name="20 % – uthevingsfarge 6 4 4" xfId="1169" xr:uid="{A6FABA98-FE21-484F-87E5-3693E59A98C2}"/>
    <cellStyle name="20 % - uthevingsfarge 6 4 5" xfId="1258" xr:uid="{F82068E3-70DF-413D-8B8D-25DAA4039F2F}"/>
    <cellStyle name="20 % – uthevingsfarge 6 4 5" xfId="1255" xr:uid="{3289C0D6-6C18-406A-B6FF-6C941C9EFE69}"/>
    <cellStyle name="20 % - uthevingsfarge 6 4 6" xfId="1479" xr:uid="{3FC92F8B-23E5-4C42-820B-7D849FD4E97E}"/>
    <cellStyle name="20 % – uthevingsfarge 6 4 6" xfId="721" xr:uid="{769E7C88-D5C4-48EE-A34E-19021E419F9F}"/>
    <cellStyle name="20 % - uthevingsfarge 6 4 7" xfId="1546" xr:uid="{E2630D93-0642-4D09-9131-68E53EF8141E}"/>
    <cellStyle name="20 % – uthevingsfarge 6 4 7" xfId="1146" xr:uid="{1F11AE62-2223-4099-9F85-40DB417ACEDA}"/>
    <cellStyle name="20 % - uthevingsfarge 6 4 8" xfId="1611" xr:uid="{C27A1338-367D-4C6E-AE76-60EEAB2E646C}"/>
    <cellStyle name="20 % – uthevingsfarge 6 4 8" xfId="878" xr:uid="{79BC0893-C10F-4F5E-9F8B-B8A699854359}"/>
    <cellStyle name="20 % - uthevingsfarge 6 4 9" xfId="1651" xr:uid="{2233CBFA-BCA9-4327-A4CC-8A959743939A}"/>
    <cellStyle name="20 % – uthevingsfarge 6 4 9" xfId="1575" xr:uid="{1AFAD75F-9C7B-4673-857C-EF04DE711F14}"/>
    <cellStyle name="20 % – uthevingsfarge 6 5" xfId="419" xr:uid="{A6F0501D-52A2-4C75-8E6F-11C047A5255A}"/>
    <cellStyle name="20 % – uthevingsfarge 6 5 2" xfId="951" xr:uid="{9B1C7FD9-4D28-4E36-9A3D-A0906E34DBC8}"/>
    <cellStyle name="20 % – uthevingsfarge 6 5 3" xfId="661" xr:uid="{F0C2A8CC-3F78-4345-A0A6-5707547DDC3D}"/>
    <cellStyle name="20 % – uthevingsfarge 6 6" xfId="492" xr:uid="{37215B15-5F2C-4FE9-84FA-3862DF6C4ABC}"/>
    <cellStyle name="20 % – uthevingsfarge 6 6 2" xfId="776" xr:uid="{E878B815-9C1F-49A5-BDCF-187C5188BC46}"/>
    <cellStyle name="20 % – uthevingsfarge 6 7" xfId="700" xr:uid="{C1234163-540A-4A12-8524-105AE923056B}"/>
    <cellStyle name="20 % – uthevingsfarge 6 7 2" xfId="990" xr:uid="{AECCDE96-C326-4FC5-BDFF-72BA71FF35F0}"/>
    <cellStyle name="20 % – uthevingsfarge 6 8" xfId="812" xr:uid="{4CB76E36-2BAE-4E1E-B250-ECF48E079580}"/>
    <cellStyle name="20 % – uthevingsfarge 6 9" xfId="1111" xr:uid="{DD308FDD-1476-4F1E-9B8B-11101D36E8B6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1 2" xfId="326" xr:uid="{9E97B991-E0B0-4D0A-9B4D-A3BB61EF8254}"/>
    <cellStyle name="20% - uthevingsfarge 1 2 2" xfId="933" xr:uid="{0B0135F2-7E2E-4648-B849-36B179D674DF}"/>
    <cellStyle name="20% - uthevingsfarge 1 2 3" xfId="642" xr:uid="{D70C1428-503F-4B3D-917E-3CCE59850DC0}"/>
    <cellStyle name="20% - uthevingsfarge 1 2 4" xfId="2772" xr:uid="{AE1811BE-C1B0-4329-B373-87E51152D9EB}"/>
    <cellStyle name="20% - uthevingsfarge 1 3" xfId="1002" xr:uid="{B5570376-46D6-4F01-BA9A-985D5A99158C}"/>
    <cellStyle name="20% - uthevingsfarge 1 4" xfId="2639" xr:uid="{E4EF26E2-CC07-4439-AAAF-018FA412DD19}"/>
    <cellStyle name="20% - uthevingsfarge 2" xfId="185" xr:uid="{00000000-0005-0000-0000-000003000000}"/>
    <cellStyle name="20% - uthevingsfarge 2 2" xfId="327" xr:uid="{0F64665E-8D03-46E6-9613-57DD7F0D88D1}"/>
    <cellStyle name="20% - uthevingsfarge 2 2 2" xfId="934" xr:uid="{745ADA40-B581-4247-8231-365F9DA0D2EA}"/>
    <cellStyle name="20% - uthevingsfarge 2 2 3" xfId="643" xr:uid="{066F7200-9F36-449A-861D-C6BFEA066D7C}"/>
    <cellStyle name="20% - uthevingsfarge 2 2 4" xfId="2773" xr:uid="{786725A8-2E47-40B0-AD19-BDCDA6C2DC57}"/>
    <cellStyle name="20% - uthevingsfarge 2 3" xfId="1003" xr:uid="{611F025D-A8C3-44DD-8023-B4AB8DC9C6C4}"/>
    <cellStyle name="20% - uthevingsfarge 2 4" xfId="2640" xr:uid="{17B6DD0D-776B-4C7B-83E9-B2116D0893BF}"/>
    <cellStyle name="20% - uthevingsfarge 3" xfId="186" xr:uid="{00000000-0005-0000-0000-000004000000}"/>
    <cellStyle name="20% - uthevingsfarge 3 2" xfId="328" xr:uid="{2CA97B6E-F7EC-46C3-A156-090D7616EA1C}"/>
    <cellStyle name="20% - uthevingsfarge 3 2 2" xfId="935" xr:uid="{0A4DB7C9-B037-4F34-9E91-BA6D60AD7320}"/>
    <cellStyle name="20% - uthevingsfarge 3 2 3" xfId="644" xr:uid="{EF1F9B18-2920-460D-AC64-1931CE78AA56}"/>
    <cellStyle name="20% - uthevingsfarge 3 2 4" xfId="2774" xr:uid="{F04CD4B0-8A9B-47C9-B74E-FC080CC99D90}"/>
    <cellStyle name="20% - uthevingsfarge 3 3" xfId="1004" xr:uid="{58311241-F85B-4A4C-8257-D2745CC057B2}"/>
    <cellStyle name="20% - uthevingsfarge 3 4" xfId="2641" xr:uid="{CC4CD5A6-A2C3-4D2B-B64D-4CEC36D2261D}"/>
    <cellStyle name="20% - uthevingsfarge 4" xfId="187" xr:uid="{00000000-0005-0000-0000-000005000000}"/>
    <cellStyle name="20% - uthevingsfarge 4 2" xfId="329" xr:uid="{32E75A63-6467-493A-B6C1-35590F3D4910}"/>
    <cellStyle name="20% - uthevingsfarge 4 2 2" xfId="936" xr:uid="{BBB21463-80BF-4097-A4A3-A7AF1EB98DFB}"/>
    <cellStyle name="20% - uthevingsfarge 4 2 3" xfId="645" xr:uid="{C7F36757-683A-4609-8ADC-6DBEBD81AAA8}"/>
    <cellStyle name="20% - uthevingsfarge 4 2 4" xfId="2775" xr:uid="{0ADED7DC-D1D0-4E53-B693-90D4613F5DFF}"/>
    <cellStyle name="20% - uthevingsfarge 4 3" xfId="1005" xr:uid="{E0C22C5B-7F54-4119-95C1-D5B24F84E3D7}"/>
    <cellStyle name="20% - uthevingsfarge 4 4" xfId="2642" xr:uid="{F682DA9A-96D9-4F61-AFEA-DC7E244C782C}"/>
    <cellStyle name="20% - uthevingsfarge 5" xfId="188" xr:uid="{00000000-0005-0000-0000-000006000000}"/>
    <cellStyle name="20% - uthevingsfarge 5 2" xfId="330" xr:uid="{BF156FA0-D7FF-472F-B84D-22260CE57CB2}"/>
    <cellStyle name="20% - uthevingsfarge 5 2 2" xfId="937" xr:uid="{53790A20-5352-41B5-8B56-147947B55790}"/>
    <cellStyle name="20% - uthevingsfarge 5 2 3" xfId="646" xr:uid="{22D8DC74-CE52-4CC0-B4A9-D13B40358834}"/>
    <cellStyle name="20% - uthevingsfarge 5 2 4" xfId="2776" xr:uid="{AB4C07DE-72D9-46F2-9379-35BFE061F035}"/>
    <cellStyle name="20% - uthevingsfarge 5 3" xfId="1006" xr:uid="{43D00272-38D7-4DED-9023-DDEE13B5DC26}"/>
    <cellStyle name="20% - uthevingsfarge 5 4" xfId="2643" xr:uid="{9990858A-E67B-4FED-B342-5FF1D346A6F0}"/>
    <cellStyle name="20% - uthevingsfarge 6" xfId="189" xr:uid="{00000000-0005-0000-0000-000007000000}"/>
    <cellStyle name="20% - uthevingsfarge 6 2" xfId="331" xr:uid="{3FC785DD-9E09-442D-8086-535D95D0BB72}"/>
    <cellStyle name="20% - uthevingsfarge 6 2 2" xfId="938" xr:uid="{C967C615-7DB7-43BD-9744-E53FC12DD425}"/>
    <cellStyle name="20% - uthevingsfarge 6 2 3" xfId="647" xr:uid="{F822BCA9-30C7-4DC5-A134-46EF2C1E087A}"/>
    <cellStyle name="20% - uthevingsfarge 6 2 4" xfId="2777" xr:uid="{DB5B77A6-EF29-444F-95D9-F67A8A54022C}"/>
    <cellStyle name="20% - uthevingsfarge 6 3" xfId="1007" xr:uid="{7E5EBFB9-1C54-41C1-BE79-088F0CB5F171}"/>
    <cellStyle name="20% - uthevingsfarge 6 4" xfId="2644" xr:uid="{F9E5B2C1-92B5-42EB-98C8-D7C3AF05CF44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. Tabell-kropp_A.2.1" xfId="442" xr:uid="{16FED82B-1C0F-42B1-9787-47642D881150}"/>
    <cellStyle name="40 % – uthevingsfarge 1" xfId="30" builtinId="31" customBuiltin="1"/>
    <cellStyle name="40 % – uthevingsfarge 1 10" xfId="1288" xr:uid="{0B71C2DC-571F-446F-8473-DBAC9F6E1283}"/>
    <cellStyle name="40 % – uthevingsfarge 1 11" xfId="547" xr:uid="{70044E55-7558-4CFD-B3DE-4E93CAA1968F}"/>
    <cellStyle name="40 % – uthevingsfarge 1 12" xfId="1680" xr:uid="{7EBDCF2F-B10F-4583-9B15-8C0D60E822CD}"/>
    <cellStyle name="40 % – uthevingsfarge 1 13" xfId="2495" xr:uid="{6F0A8F1D-C5AD-42C9-909F-B9CC498CECB8}"/>
    <cellStyle name="40 % - uthevingsfarge 1 2" xfId="108" xr:uid="{00000000-0005-0000-0000-00002F000000}"/>
    <cellStyle name="40 % – uthevingsfarge 1 2" xfId="230" xr:uid="{E61E8AAE-A916-40EC-BD4B-67251D7EC7ED}"/>
    <cellStyle name="40 % - uthevingsfarge 1 2 10" xfId="1655" xr:uid="{498A24DA-330A-488F-BC00-064FDCD8ED16}"/>
    <cellStyle name="40 % – uthevingsfarge 1 2 10" xfId="1510" xr:uid="{E7301572-E378-43CE-8077-B280AD71F9C5}"/>
    <cellStyle name="40 % - uthevingsfarge 1 2 11" xfId="590" xr:uid="{D6C0FA26-BBCE-423F-AD07-0E92D23C5FC1}"/>
    <cellStyle name="40 % – uthevingsfarge 1 2 11" xfId="448" xr:uid="{0EA1BA5F-7361-4744-8E16-140ABB8F1696}"/>
    <cellStyle name="40 % - uthevingsfarge 1 2 12" xfId="1724" xr:uid="{0DECAEC8-33B5-4217-B7AE-28EDC4F56F05}"/>
    <cellStyle name="40 % - uthevingsfarge 1 2 13" xfId="1805" xr:uid="{9615BD8C-FA79-4A7A-BD73-AAEE29AA6386}"/>
    <cellStyle name="40 % - uthevingsfarge 1 2 14" xfId="2018" xr:uid="{589D3717-BA74-41F3-A18E-E206856E5B0F}"/>
    <cellStyle name="40 % - uthevingsfarge 1 2 15" xfId="2105" xr:uid="{CB866517-16C7-4EB6-8B9E-FCB41B5910D8}"/>
    <cellStyle name="40 % - uthevingsfarge 1 2 16" xfId="2563" xr:uid="{696238B5-B34B-475D-8197-B070032D9103}"/>
    <cellStyle name="40 % - uthevingsfarge 1 2 17" xfId="2684" xr:uid="{BACA3CBE-75A2-4450-B155-05CFC06CB47D}"/>
    <cellStyle name="40 % - uthevingsfarge 1 2 18" xfId="2920" xr:uid="{F277CB87-9BF1-4BE9-A02B-809656731229}"/>
    <cellStyle name="40 % - uthevingsfarge 1 2 19" xfId="3034" xr:uid="{E42FA2E6-56FD-4294-A23E-478D2BDD2E6F}"/>
    <cellStyle name="40 % - uthevingsfarge 1 2 2" xfId="155" xr:uid="{00000000-0005-0000-0000-000030000000}"/>
    <cellStyle name="40 % – uthevingsfarge 1 2 2" xfId="551" xr:uid="{8339098A-BAA0-4418-AD5D-ED6951BCB836}"/>
    <cellStyle name="40 % - uthevingsfarge 1 2 2 10" xfId="618" xr:uid="{A57CFB4A-AD61-4E24-9433-DC3135BF672F}"/>
    <cellStyle name="40 % - uthevingsfarge 1 2 2 11" xfId="1766" xr:uid="{5E200C19-D89C-4D35-AB4A-B8A52E8A48AF}"/>
    <cellStyle name="40 % - uthevingsfarge 1 2 2 12" xfId="1798" xr:uid="{11C1680E-4408-42E2-9476-24A557C082A5}"/>
    <cellStyle name="40 % - uthevingsfarge 1 2 2 13" xfId="2101" xr:uid="{247836F3-015F-4B8E-8830-5B062F007571}"/>
    <cellStyle name="40 % - uthevingsfarge 1 2 2 14" xfId="2253" xr:uid="{CFDD0464-7216-4F68-B183-ED8C57B9857A}"/>
    <cellStyle name="40 % - uthevingsfarge 1 2 2 15" xfId="2610" xr:uid="{58E3262E-DFE4-4521-9FAF-B335C16CAF6B}"/>
    <cellStyle name="40 % - uthevingsfarge 1 2 2 16" xfId="2851" xr:uid="{BB5BCA6B-703C-4B18-BA0F-590368294D5B}"/>
    <cellStyle name="40 % - uthevingsfarge 1 2 2 17" xfId="3027" xr:uid="{C2C4E007-84D5-4EBE-9158-7A5491A74555}"/>
    <cellStyle name="40 % - uthevingsfarge 1 2 2 18" xfId="3213" xr:uid="{D8809122-BEE6-4243-8745-24A8ACD49883}"/>
    <cellStyle name="40 % - uthevingsfarge 1 2 2 19" xfId="3399" xr:uid="{6CC2EA68-8EC9-4AED-A03D-D822384499B7}"/>
    <cellStyle name="40 % - uthevingsfarge 1 2 2 2" xfId="298" xr:uid="{7BE0E562-A271-4581-94EB-BB012994692C}"/>
    <cellStyle name="40 % – uthevingsfarge 1 2 2 2" xfId="840" xr:uid="{B77FEB75-E58D-477E-8723-479DE1243238}"/>
    <cellStyle name="40 % - uthevingsfarge 1 2 2 2 10" xfId="3366" xr:uid="{A9AFF15B-3A90-4124-85B7-5217FB0F1BE8}"/>
    <cellStyle name="40 % - uthevingsfarge 1 2 2 2 11" xfId="3551" xr:uid="{CBF264AE-3AD3-4C11-A36B-0F29E9493FEF}"/>
    <cellStyle name="40 % - uthevingsfarge 1 2 2 2 12" xfId="3734" xr:uid="{33D765B3-BEBC-4DDA-81C2-4AA6166E86D2}"/>
    <cellStyle name="40 % - uthevingsfarge 1 2 2 2 13" xfId="3914" xr:uid="{39819012-8E06-4D9E-8F0F-FE2E8FA9AC62}"/>
    <cellStyle name="40 % - uthevingsfarge 1 2 2 2 14" xfId="4087" xr:uid="{0EB84DDF-84AE-415E-AD9E-07C32CC57C6F}"/>
    <cellStyle name="40 % - uthevingsfarge 1 2 2 2 15" xfId="4256" xr:uid="{D0F3FF12-C4CB-4513-B882-625D9143491A}"/>
    <cellStyle name="40 % - uthevingsfarge 1 2 2 2 16" xfId="4411" xr:uid="{C4256ABC-4A75-4863-A1F4-950CC24FE37B}"/>
    <cellStyle name="40 % - uthevingsfarge 1 2 2 2 17" xfId="4557" xr:uid="{DFC28C24-4B42-4876-A27A-1B6C36EA6ADE}"/>
    <cellStyle name="40 % - uthevingsfarge 1 2 2 2 2" xfId="909" xr:uid="{60C2AE73-28FD-42DA-857D-A448DA94E84E}"/>
    <cellStyle name="40 % - uthevingsfarge 1 2 2 2 3" xfId="1876" xr:uid="{2B527C01-C98A-47D8-91DB-4B52A9AB6D84}"/>
    <cellStyle name="40 % - uthevingsfarge 1 2 2 2 4" xfId="2074" xr:uid="{D62C4E9E-FFAF-4C50-92D7-6ACE22900A00}"/>
    <cellStyle name="40 % - uthevingsfarge 1 2 2 2 5" xfId="2229" xr:uid="{36E0BA97-BBD2-477D-9BD9-55E7DB5C9DF6}"/>
    <cellStyle name="40 % - uthevingsfarge 1 2 2 2 6" xfId="2375" xr:uid="{2E01C117-2F27-4916-89BB-3CB64506F5FE}"/>
    <cellStyle name="40 % - uthevingsfarge 1 2 2 2 7" xfId="2745" xr:uid="{CD25D540-B4B9-402B-B160-E1564BB4D90B}"/>
    <cellStyle name="40 % - uthevingsfarge 1 2 2 2 8" xfId="2994" xr:uid="{C12C3EE0-7C7A-46DC-B1E4-8D627B1472DB}"/>
    <cellStyle name="40 % - uthevingsfarge 1 2 2 2 9" xfId="3180" xr:uid="{F72204AF-8449-43C2-A87A-553F70881FE0}"/>
    <cellStyle name="40 % - uthevingsfarge 1 2 2 20" xfId="3583" xr:uid="{F9C7166A-E5C3-423D-89FC-F7D5DFD0B1D7}"/>
    <cellStyle name="40 % - uthevingsfarge 1 2 2 21" xfId="3765" xr:uid="{8FEE8559-BB0C-4A7C-92D8-6AF644D08C7D}"/>
    <cellStyle name="40 % - uthevingsfarge 1 2 2 22" xfId="3945" xr:uid="{38315A6D-AD6A-4187-BF96-4179173B4179}"/>
    <cellStyle name="40 % - uthevingsfarge 1 2 2 23" xfId="4117" xr:uid="{8E69E1BC-F1B3-4549-A256-B943E12D691A}"/>
    <cellStyle name="40 % - uthevingsfarge 1 2 2 24" xfId="4283" xr:uid="{421AACCB-E8E9-487D-BD2A-B255AF6EDA3D}"/>
    <cellStyle name="40 % - uthevingsfarge 1 2 2 25" xfId="4435" xr:uid="{2844F9C0-3D7A-46F4-B648-C24ED54694E8}"/>
    <cellStyle name="40 % - uthevingsfarge 1 2 2 3" xfId="1212" xr:uid="{8094E97E-A8C3-4A04-8CAE-53E266069923}"/>
    <cellStyle name="40 % – uthevingsfarge 1 2 2 3" xfId="1139" xr:uid="{004B869E-7573-4C62-AF3F-FF389F0AEB23}"/>
    <cellStyle name="40 % - uthevingsfarge 1 2 2 4" xfId="1254" xr:uid="{9ECD840A-888E-422D-B557-2ABC6A274F4A}"/>
    <cellStyle name="40 % – uthevingsfarge 1 2 2 4" xfId="1263" xr:uid="{02865084-4E4F-4333-A7F8-BC04CC4D84DB}"/>
    <cellStyle name="40 % - uthevingsfarge 1 2 2 5" xfId="1357" xr:uid="{4F67D7FF-6262-4866-AB4F-00A1EB2C32D8}"/>
    <cellStyle name="40 % – uthevingsfarge 1 2 2 5" xfId="1364" xr:uid="{05915F5E-BCDF-4EE1-8ABA-70690D43A04A}"/>
    <cellStyle name="40 % - uthevingsfarge 1 2 2 6" xfId="1459" xr:uid="{747D59A5-E255-4326-AB44-D06FA15764F3}"/>
    <cellStyle name="40 % – uthevingsfarge 1 2 2 6" xfId="1472" xr:uid="{CDCF2A25-CF52-41F1-AF34-6B4002930473}"/>
    <cellStyle name="40 % - uthevingsfarge 1 2 2 7" xfId="1405" xr:uid="{2C756107-0862-4B5C-94BF-870798B3CF8D}"/>
    <cellStyle name="40 % – uthevingsfarge 1 2 2 7" xfId="1522" xr:uid="{5DCDEB0A-DCA3-4255-90E8-CE380BC66F3D}"/>
    <cellStyle name="40 % - uthevingsfarge 1 2 2 8" xfId="1594" xr:uid="{8744E59F-D1B8-4BAF-978D-10552D37E1E5}"/>
    <cellStyle name="40 % – uthevingsfarge 1 2 2 8" xfId="1612" xr:uid="{5D04B4E9-5081-49BF-A7CC-CD99B534B2D6}"/>
    <cellStyle name="40 % - uthevingsfarge 1 2 2 9" xfId="1643" xr:uid="{85CC283D-8B53-4A59-A4D5-AEC224C6D939}"/>
    <cellStyle name="40 % – uthevingsfarge 1 2 2 9" xfId="1514" xr:uid="{902BA8FA-6E7A-4053-B2CB-07F511257159}"/>
    <cellStyle name="40 % - uthevingsfarge 1 2 20" xfId="3220" xr:uid="{89978FFA-96BF-40FE-954A-D0A4D304A074}"/>
    <cellStyle name="40 % - uthevingsfarge 1 2 21" xfId="3406" xr:uid="{2DF23CE7-5AEB-4F4A-84ED-9C8DD8B3D545}"/>
    <cellStyle name="40 % - uthevingsfarge 1 2 22" xfId="3590" xr:uid="{CE33632C-DDB0-4C1D-B92B-6D89CEAE1E79}"/>
    <cellStyle name="40 % - uthevingsfarge 1 2 23" xfId="3772" xr:uid="{5ACFF4D0-7BDE-4AD3-9172-49240A89D094}"/>
    <cellStyle name="40 % - uthevingsfarge 1 2 24" xfId="3951" xr:uid="{B8C98B1E-5ECA-4D7D-B309-90F6A3B947AC}"/>
    <cellStyle name="40 % - uthevingsfarge 1 2 25" xfId="4123" xr:uid="{E47E2DE8-1FFC-4AE4-9F16-7E291A452ACC}"/>
    <cellStyle name="40 % - uthevingsfarge 1 2 26" xfId="4287" xr:uid="{C023C43C-840A-474D-A3C4-B081FE51B33E}"/>
    <cellStyle name="40 % - uthevingsfarge 1 2 3" xfId="254" xr:uid="{F6508DF9-8239-472A-BFFD-E70513DDE27D}"/>
    <cellStyle name="40 % – uthevingsfarge 1 2 3" xfId="676" xr:uid="{42CAAC74-A14E-4109-BF57-A08225F0BE1A}"/>
    <cellStyle name="40 % - uthevingsfarge 1 2 3 10" xfId="3323" xr:uid="{B6D1178B-B084-4EF6-8C51-FDAD647B7883}"/>
    <cellStyle name="40 % - uthevingsfarge 1 2 3 11" xfId="3508" xr:uid="{1E469336-7EF0-4656-8214-6AF1B84210A7}"/>
    <cellStyle name="40 % - uthevingsfarge 1 2 3 12" xfId="3692" xr:uid="{231B1A21-68AB-4A13-8624-35D52ABB98E0}"/>
    <cellStyle name="40 % - uthevingsfarge 1 2 3 13" xfId="3872" xr:uid="{78488383-BCEE-4675-9434-90C42AEFB94D}"/>
    <cellStyle name="40 % - uthevingsfarge 1 2 3 14" xfId="4046" xr:uid="{0ACD54EA-6A00-4AE6-9EC1-2333696C1E85}"/>
    <cellStyle name="40 % - uthevingsfarge 1 2 3 15" xfId="4216" xr:uid="{F2AD45FF-5CCD-401D-BE20-0BC1CE1197D4}"/>
    <cellStyle name="40 % - uthevingsfarge 1 2 3 16" xfId="4374" xr:uid="{C678448A-FB67-45A4-9D41-F534C43B1E1C}"/>
    <cellStyle name="40 % - uthevingsfarge 1 2 3 17" xfId="4520" xr:uid="{82B7664C-FD3B-4902-9A9C-073FAB95B8C2}"/>
    <cellStyle name="40 % - uthevingsfarge 1 2 3 2" xfId="882" xr:uid="{BD42064E-B8DF-4BD1-982A-D44CE44BCF04}"/>
    <cellStyle name="40 % – uthevingsfarge 1 2 3 2" xfId="966" xr:uid="{AAFDE8BF-BCAA-4393-83D0-E5C7A198EF9C}"/>
    <cellStyle name="40 % - uthevingsfarge 1 2 3 3" xfId="1833" xr:uid="{B6F85ABD-3023-43A8-A944-F15029640471}"/>
    <cellStyle name="40 % - uthevingsfarge 1 2 3 4" xfId="2034" xr:uid="{D3CA4B24-CFA9-4D6C-BE0E-D83546880143}"/>
    <cellStyle name="40 % - uthevingsfarge 1 2 3 5" xfId="2192" xr:uid="{0A8A43E2-2DD8-4512-BF1B-CF9AF68C926D}"/>
    <cellStyle name="40 % - uthevingsfarge 1 2 3 6" xfId="2338" xr:uid="{E7AAB305-658F-4587-B47B-CA3960EFE6DA}"/>
    <cellStyle name="40 % - uthevingsfarge 1 2 3 7" xfId="2701" xr:uid="{280C8CF4-C374-40D3-8F62-CAFFB366498A}"/>
    <cellStyle name="40 % - uthevingsfarge 1 2 3 8" xfId="2950" xr:uid="{9AA72C41-D842-47DC-B882-B709B8F7BB1F}"/>
    <cellStyle name="40 % - uthevingsfarge 1 2 3 9" xfId="3137" xr:uid="{7CFF4E88-E977-4B16-90BD-CD27AB6065DD}"/>
    <cellStyle name="40 % - uthevingsfarge 1 2 4" xfId="352" xr:uid="{EB429F8A-3AB0-4341-A8EF-B1789929689A}"/>
    <cellStyle name="40 % – uthevingsfarge 1 2 4" xfId="694" xr:uid="{BE1F5460-1FDB-4F4C-9265-5896FF5D3B42}"/>
    <cellStyle name="40 % - uthevingsfarge 1 2 4 10" xfId="3417" xr:uid="{68B20F80-960C-4220-937B-4B23398866F1}"/>
    <cellStyle name="40 % - uthevingsfarge 1 2 4 11" xfId="3601" xr:uid="{8884A887-8096-4B01-94F1-537062935256}"/>
    <cellStyle name="40 % - uthevingsfarge 1 2 4 12" xfId="3783" xr:uid="{A649C2CC-C744-4E94-95D0-3A2685681AD6}"/>
    <cellStyle name="40 % - uthevingsfarge 1 2 4 13" xfId="3961" xr:uid="{B1B2AF43-F8C2-433D-9B39-2322C149B40D}"/>
    <cellStyle name="40 % - uthevingsfarge 1 2 4 14" xfId="4133" xr:uid="{253D678B-172A-4782-8162-94103553A3E0}"/>
    <cellStyle name="40 % - uthevingsfarge 1 2 4 15" xfId="4297" xr:uid="{CCCA3AB7-6360-4193-B589-1CC01BEA53FC}"/>
    <cellStyle name="40 % - uthevingsfarge 1 2 4 16" xfId="4445" xr:uid="{2B88B70A-55A3-4AA0-8711-72B97EE4AC7A}"/>
    <cellStyle name="40 % - uthevingsfarge 1 2 4 17" xfId="4582" xr:uid="{F5F09EA2-30CD-4072-9691-CDDF1BBEA886}"/>
    <cellStyle name="40 % - uthevingsfarge 1 2 4 2" xfId="1185" xr:uid="{F70F81A0-4E45-4945-9159-9BF7D1D0CA3F}"/>
    <cellStyle name="40 % – uthevingsfarge 1 2 4 2" xfId="984" xr:uid="{1F152A53-F87C-4087-A44A-2FF1F26E87E8}"/>
    <cellStyle name="40 % - uthevingsfarge 1 2 4 3" xfId="1926" xr:uid="{F3B93FF6-4D9E-4956-92C1-19B235136128}"/>
    <cellStyle name="40 % - uthevingsfarge 1 2 4 4" xfId="2115" xr:uid="{5E9CE5A5-EF63-4F7F-977C-84062B9C23B1}"/>
    <cellStyle name="40 % - uthevingsfarge 1 2 4 5" xfId="2263" xr:uid="{2A27EF9C-A41D-4741-952C-A4917366B7FA}"/>
    <cellStyle name="40 % - uthevingsfarge 1 2 4 6" xfId="2400" xr:uid="{3E0914E2-D93A-4144-A047-BC0B08453C1D}"/>
    <cellStyle name="40 % - uthevingsfarge 1 2 4 7" xfId="2798" xr:uid="{1E355E05-B231-439A-9E61-D8986BE39006}"/>
    <cellStyle name="40 % - uthevingsfarge 1 2 4 8" xfId="3045" xr:uid="{B4BBFE39-B72B-49C6-AE6D-7D635B846708}"/>
    <cellStyle name="40 % - uthevingsfarge 1 2 4 9" xfId="3231" xr:uid="{2D022987-4E4E-405C-8B4C-C7CF0BE38D81}"/>
    <cellStyle name="40 % - uthevingsfarge 1 2 5" xfId="399" xr:uid="{B6091DA9-D23C-4113-BAD4-C69D601E61BA}"/>
    <cellStyle name="40 % – uthevingsfarge 1 2 5" xfId="702" xr:uid="{FD6E9980-8047-4F2B-A16D-7C11FFB37F72}"/>
    <cellStyle name="40 % - uthevingsfarge 1 2 5 10" xfId="3463" xr:uid="{C53E0A08-B372-474A-81B8-4BD25A0D0375}"/>
    <cellStyle name="40 % - uthevingsfarge 1 2 5 11" xfId="3647" xr:uid="{9B71F52B-40BE-4BFE-B133-BC909C746474}"/>
    <cellStyle name="40 % - uthevingsfarge 1 2 5 12" xfId="3829" xr:uid="{8074AF75-38B3-40A9-891C-AFDC3DC0FFB5}"/>
    <cellStyle name="40 % - uthevingsfarge 1 2 5 13" xfId="4006" xr:uid="{DACC700F-53C2-42FC-AB69-BB84F4441871}"/>
    <cellStyle name="40 % - uthevingsfarge 1 2 5 14" xfId="4178" xr:uid="{3F953BAF-2E1A-476F-BC8F-660FA6BEA8BC}"/>
    <cellStyle name="40 % - uthevingsfarge 1 2 5 15" xfId="4340" xr:uid="{FD922096-A66B-49C2-B608-3AD2AE3B6855}"/>
    <cellStyle name="40 % - uthevingsfarge 1 2 5 16" xfId="4488" xr:uid="{FDB52D8A-567F-4C08-9B81-C4ACD58781C5}"/>
    <cellStyle name="40 % - uthevingsfarge 1 2 5 17" xfId="4620" xr:uid="{547BD726-C9F7-4DC9-A076-86E2C3B3032A}"/>
    <cellStyle name="40 % - uthevingsfarge 1 2 5 2" xfId="1238" xr:uid="{BB5DE196-DCB0-4A38-BBED-DEA6CBBC70EF}"/>
    <cellStyle name="40 % – uthevingsfarge 1 2 5 2" xfId="992" xr:uid="{9EE1113F-E15B-4DBF-90D4-3AF740913603}"/>
    <cellStyle name="40 % - uthevingsfarge 1 2 5 3" xfId="1971" xr:uid="{6FCCB0DA-9C2A-455A-9A54-6B89FC3F638D}"/>
    <cellStyle name="40 % - uthevingsfarge 1 2 5 4" xfId="2158" xr:uid="{FA978B84-E738-41FC-AF2A-93EB15261CC5}"/>
    <cellStyle name="40 % - uthevingsfarge 1 2 5 5" xfId="2306" xr:uid="{F9EA83E1-DAF6-43E3-9ED3-19E64048B860}"/>
    <cellStyle name="40 % - uthevingsfarge 1 2 5 6" xfId="2438" xr:uid="{41BDEB06-C073-422A-9F4E-9A602E8ACB77}"/>
    <cellStyle name="40 % - uthevingsfarge 1 2 5 7" xfId="2845" xr:uid="{8E0A7E06-1858-4554-A51B-661CEE38553D}"/>
    <cellStyle name="40 % - uthevingsfarge 1 2 5 8" xfId="3092" xr:uid="{412E3BDF-C890-4137-A667-680CAA3557AE}"/>
    <cellStyle name="40 % - uthevingsfarge 1 2 5 9" xfId="3278" xr:uid="{081608A0-684F-4258-B820-F24B8592F293}"/>
    <cellStyle name="40 % - uthevingsfarge 1 2 6" xfId="367" xr:uid="{1FB8C5A3-FD04-44D1-9A3D-051B09A53A70}"/>
    <cellStyle name="40 % – uthevingsfarge 1 2 6" xfId="732" xr:uid="{C4FBC4A2-5A22-4CCF-8A1B-1CF368FA442E}"/>
    <cellStyle name="40 % - uthevingsfarge 1 2 6 10" xfId="3431" xr:uid="{360F8ECD-A0A7-4CDB-B515-A49155F4354F}"/>
    <cellStyle name="40 % - uthevingsfarge 1 2 6 11" xfId="3615" xr:uid="{4F7A934D-C2AF-4ABB-9BCD-D8A5FC5C5965}"/>
    <cellStyle name="40 % - uthevingsfarge 1 2 6 12" xfId="3797" xr:uid="{4494EFE6-8531-41C9-9CDB-E5BE7243525C}"/>
    <cellStyle name="40 % - uthevingsfarge 1 2 6 13" xfId="3975" xr:uid="{310B9D54-74CE-4CCC-90A2-B21C9724135B}"/>
    <cellStyle name="40 % - uthevingsfarge 1 2 6 14" xfId="4147" xr:uid="{9336A755-4F0B-4F62-828C-28F8A376A19B}"/>
    <cellStyle name="40 % - uthevingsfarge 1 2 6 15" xfId="4311" xr:uid="{091585B4-AF83-49E1-A5B1-34B17C7D4062}"/>
    <cellStyle name="40 % - uthevingsfarge 1 2 6 16" xfId="4459" xr:uid="{6A988A1A-3226-4EC2-99E6-B4C140E8BECD}"/>
    <cellStyle name="40 % - uthevingsfarge 1 2 6 17" xfId="4596" xr:uid="{9156C520-A906-457F-8F5E-823393866DFD}"/>
    <cellStyle name="40 % - uthevingsfarge 1 2 6 2" xfId="1343" xr:uid="{DDE99631-6CB4-4CD9-9E76-985BFB8A63F2}"/>
    <cellStyle name="40 % - uthevingsfarge 1 2 6 3" xfId="1941" xr:uid="{1459ACCF-73A4-4FD0-861C-E44DF9379A5F}"/>
    <cellStyle name="40 % - uthevingsfarge 1 2 6 4" xfId="2129" xr:uid="{0975A1DB-63BE-40A9-B4C3-AE01F98B4650}"/>
    <cellStyle name="40 % - uthevingsfarge 1 2 6 5" xfId="2277" xr:uid="{60B6BA89-0FEF-4B78-B7AA-D06054EF0D6C}"/>
    <cellStyle name="40 % - uthevingsfarge 1 2 6 6" xfId="2414" xr:uid="{C7ACF6EF-771B-4784-950F-6D27EF7ED2AC}"/>
    <cellStyle name="40 % - uthevingsfarge 1 2 6 7" xfId="2813" xr:uid="{5A9F1E6D-053D-4F63-A7FF-1F10B2ACB4D4}"/>
    <cellStyle name="40 % - uthevingsfarge 1 2 6 8" xfId="3060" xr:uid="{E0B25664-8094-418D-AF18-53B17A6F6093}"/>
    <cellStyle name="40 % - uthevingsfarge 1 2 6 9" xfId="3246" xr:uid="{F5D1E3D3-0422-46FE-8E51-5D7A5C961FAB}"/>
    <cellStyle name="40 % - uthevingsfarge 1 2 7" xfId="1496" xr:uid="{22EE372E-9214-42F6-9BE6-7DF21C45C9E6}"/>
    <cellStyle name="40 % – uthevingsfarge 1 2 7" xfId="714" xr:uid="{B4302963-9B43-4423-9DCC-2C773F86B758}"/>
    <cellStyle name="40 % - uthevingsfarge 1 2 8" xfId="1570" xr:uid="{CD21616D-D1CC-43CA-8AA1-B0761E442A2F}"/>
    <cellStyle name="40 % – uthevingsfarge 1 2 8" xfId="1051" xr:uid="{F4742D73-3A11-40A6-B6AD-1777A84854B6}"/>
    <cellStyle name="40 % - uthevingsfarge 1 2 9" xfId="1563" xr:uid="{FD8E84B3-FE7C-46FB-BA3F-1FA1D9F97203}"/>
    <cellStyle name="40 % – uthevingsfarge 1 2 9" xfId="1196" xr:uid="{44EF880B-C55E-4B21-A397-1FD401D40936}"/>
    <cellStyle name="40 % - uthevingsfarge 1 3" xfId="124" xr:uid="{00000000-0005-0000-0000-000031000000}"/>
    <cellStyle name="40 % – uthevingsfarge 1 3" xfId="341" xr:uid="{48ABDECB-68C5-46F8-BB1D-F54FFFDC09E9}"/>
    <cellStyle name="40 % - uthevingsfarge 1 3 10" xfId="631" xr:uid="{3AEF50A4-348F-4B5D-96A8-4809C2469D2A}"/>
    <cellStyle name="40 % – uthevingsfarge 1 3 10" xfId="1667" xr:uid="{A5BA2B67-62FD-4836-A05B-D5AC6E266D91}"/>
    <cellStyle name="40 % - uthevingsfarge 1 3 11" xfId="1737" xr:uid="{73B59442-2673-4922-A780-128CF0BCB8BA}"/>
    <cellStyle name="40 % – uthevingsfarge 1 3 11" xfId="468" xr:uid="{CF3A39E0-D23B-40BB-8AFD-86FB345ACCAE}"/>
    <cellStyle name="40 % - uthevingsfarge 1 3 12" xfId="1697" xr:uid="{A9337271-0EE6-4FF6-A648-A016E232CDF1}"/>
    <cellStyle name="40 % - uthevingsfarge 1 3 13" xfId="2010" xr:uid="{683C62B3-AACA-4557-A636-A0164555C5CD}"/>
    <cellStyle name="40 % - uthevingsfarge 1 3 14" xfId="1817" xr:uid="{0B5FCCE4-17F4-4A02-BDDB-933EE456E80E}"/>
    <cellStyle name="40 % - uthevingsfarge 1 3 15" xfId="2579" xr:uid="{DDFDA715-4DB7-4FD1-AA9F-169421621BFF}"/>
    <cellStyle name="40 % - uthevingsfarge 1 3 16" xfId="2683" xr:uid="{49576579-3231-439F-9ADB-DAF991463C9E}"/>
    <cellStyle name="40 % - uthevingsfarge 1 3 17" xfId="2902" xr:uid="{1B10899E-7633-46EA-B87A-35EAF28986F1}"/>
    <cellStyle name="40 % - uthevingsfarge 1 3 18" xfId="2894" xr:uid="{A0E1939E-C45D-41B3-B4DE-D561632AD993}"/>
    <cellStyle name="40 % - uthevingsfarge 1 3 19" xfId="3096" xr:uid="{6B8505D1-5D14-4D96-BC8D-B89C94B77E6D}"/>
    <cellStyle name="40 % - uthevingsfarge 1 3 2" xfId="170" xr:uid="{00000000-0005-0000-0000-000032000000}"/>
    <cellStyle name="40 % – uthevingsfarge 1 3 2" xfId="571" xr:uid="{81B27D98-0072-4241-8730-4B84788A7CC5}"/>
    <cellStyle name="40 % - uthevingsfarge 1 3 2 10" xfId="3038" xr:uid="{9A694847-F9CD-4FD8-8B5B-5B6BEDE54D0C}"/>
    <cellStyle name="40 % - uthevingsfarge 1 3 2 11" xfId="3224" xr:uid="{40ACD5C3-B9D7-4EDA-A310-D61F49055BAC}"/>
    <cellStyle name="40 % - uthevingsfarge 1 3 2 12" xfId="3410" xr:uid="{56BD3A0E-FBF4-42A8-BEF9-4DBAC7EA0D60}"/>
    <cellStyle name="40 % - uthevingsfarge 1 3 2 13" xfId="3594" xr:uid="{D33C20E2-AABE-4DE9-B478-77B7F64FA5F4}"/>
    <cellStyle name="40 % - uthevingsfarge 1 3 2 14" xfId="3776" xr:uid="{D73510DD-76AA-42E5-9F4F-482FB8EDDAF9}"/>
    <cellStyle name="40 % - uthevingsfarge 1 3 2 15" xfId="3955" xr:uid="{2708737D-4940-4030-A32F-EA732A433D6A}"/>
    <cellStyle name="40 % - uthevingsfarge 1 3 2 16" xfId="4127" xr:uid="{6D3E5523-51A2-41B6-AA71-6DCA36EC249F}"/>
    <cellStyle name="40 % - uthevingsfarge 1 3 2 17" xfId="4291" xr:uid="{1EAEE7AF-27E5-47A8-97A4-CA35C7B2E7FA}"/>
    <cellStyle name="40 % - uthevingsfarge 1 3 2 18" xfId="4441" xr:uid="{8BC61CBE-04A5-42AC-86C5-4BA15639D585}"/>
    <cellStyle name="40 % - uthevingsfarge 1 3 2 2" xfId="313" xr:uid="{0E112993-C8EF-49BC-B361-660A5CD2AC8A}"/>
    <cellStyle name="40 % – uthevingsfarge 1 3 2 2" xfId="860" xr:uid="{FCA0E2BB-0F53-4A66-ABE3-409A008EF331}"/>
    <cellStyle name="40 % - uthevingsfarge 1 3 2 2 10" xfId="3565" xr:uid="{34902BFA-C5AD-493C-A6D1-108328B93F74}"/>
    <cellStyle name="40 % - uthevingsfarge 1 3 2 2 11" xfId="3748" xr:uid="{523A9F9B-6E03-42A6-9734-B3FB663E3C33}"/>
    <cellStyle name="40 % - uthevingsfarge 1 3 2 2 12" xfId="3928" xr:uid="{210FD7B5-993C-4227-AEE4-38C562A1931C}"/>
    <cellStyle name="40 % - uthevingsfarge 1 3 2 2 13" xfId="4101" xr:uid="{DA6FB9E8-B44B-4B3C-965F-FF645423B304}"/>
    <cellStyle name="40 % - uthevingsfarge 1 3 2 2 14" xfId="4269" xr:uid="{0C68B4B8-44FF-46C2-A654-E2E4CF79D926}"/>
    <cellStyle name="40 % - uthevingsfarge 1 3 2 2 15" xfId="4424" xr:uid="{F3C1AFEB-0238-4797-859F-2D98298745D8}"/>
    <cellStyle name="40 % - uthevingsfarge 1 3 2 2 16" xfId="4570" xr:uid="{9996FC7F-0825-4BA5-A360-196D9B99A909}"/>
    <cellStyle name="40 % - uthevingsfarge 1 3 2 2 2" xfId="1891" xr:uid="{4926B031-4BDB-4C22-B2BB-91BBB39A2025}"/>
    <cellStyle name="40 % - uthevingsfarge 1 3 2 2 3" xfId="2087" xr:uid="{DBB6CAAB-1C42-4236-8B4F-8C39F59A9039}"/>
    <cellStyle name="40 % - uthevingsfarge 1 3 2 2 4" xfId="2242" xr:uid="{F1F35428-D7EF-40EF-B359-7510B1797463}"/>
    <cellStyle name="40 % - uthevingsfarge 1 3 2 2 5" xfId="2388" xr:uid="{3DB22A51-A5DE-47C7-ACB1-2F4F1C741FC6}"/>
    <cellStyle name="40 % - uthevingsfarge 1 3 2 2 6" xfId="2760" xr:uid="{DBCD7B1F-55E9-41F4-B338-02AAA3D36C86}"/>
    <cellStyle name="40 % - uthevingsfarge 1 3 2 2 7" xfId="3008" xr:uid="{7A59BBF4-AB03-4848-84EE-5EEF8DE6CA13}"/>
    <cellStyle name="40 % - uthevingsfarge 1 3 2 2 8" xfId="3194" xr:uid="{E95D4B47-71EA-4F67-A934-1D48E0AA5504}"/>
    <cellStyle name="40 % - uthevingsfarge 1 3 2 2 9" xfId="3380" xr:uid="{07AD4AEA-BA56-4216-AE86-21864B4A2B19}"/>
    <cellStyle name="40 % - uthevingsfarge 1 3 2 3" xfId="922" xr:uid="{E1D6351F-70DB-4555-BC55-6ADFFAE72F6C}"/>
    <cellStyle name="40 % - uthevingsfarge 1 3 2 4" xfId="1781" xr:uid="{415BB653-F2B1-492D-8EB3-ACC87743CDC7}"/>
    <cellStyle name="40 % - uthevingsfarge 1 3 2 5" xfId="1990" xr:uid="{BDB59176-CD8E-4452-B1C9-B2A952CE5BF0}"/>
    <cellStyle name="40 % - uthevingsfarge 1 3 2 6" xfId="2109" xr:uid="{3AF91576-215E-457D-A277-B9642298996A}"/>
    <cellStyle name="40 % - uthevingsfarge 1 3 2 7" xfId="2259" xr:uid="{35EBB3C5-30CB-435D-9F98-924DD29396D5}"/>
    <cellStyle name="40 % - uthevingsfarge 1 3 2 8" xfId="2625" xr:uid="{9B27EB7B-C965-4A60-9D4D-6E269DC4CCB5}"/>
    <cellStyle name="40 % - uthevingsfarge 1 3 2 9" xfId="2659" xr:uid="{C35C7246-671B-4E7A-8BCF-3C5947387780}"/>
    <cellStyle name="40 % - uthevingsfarge 1 3 20" xfId="3282" xr:uid="{9B6BDFCE-7A64-4CF0-9972-74693C3DC55C}"/>
    <cellStyle name="40 % - uthevingsfarge 1 3 21" xfId="3467" xr:uid="{E66F7A67-8003-4487-9290-809CDE2F8181}"/>
    <cellStyle name="40 % - uthevingsfarge 1 3 22" xfId="3651" xr:uid="{D7E70968-1D5E-4859-9E73-BEAD6BE2202B}"/>
    <cellStyle name="40 % - uthevingsfarge 1 3 23" xfId="3833" xr:uid="{ECFAFF17-C573-46E8-AB90-9CC08C80F6E1}"/>
    <cellStyle name="40 % - uthevingsfarge 1 3 24" xfId="4009" xr:uid="{414B0038-AB08-409B-B9CB-F8AAABE74D1E}"/>
    <cellStyle name="40 % - uthevingsfarge 1 3 25" xfId="4181" xr:uid="{EAD0586B-972A-4A75-822D-6A0315F8E788}"/>
    <cellStyle name="40 % - uthevingsfarge 1 3 3" xfId="269" xr:uid="{F068C14D-82F3-41A7-9239-A6D176CD24CB}"/>
    <cellStyle name="40 % – uthevingsfarge 1 3 3" xfId="752" xr:uid="{9261D31E-F270-42A5-AC7B-F1EE8EE3EF9A}"/>
    <cellStyle name="40 % - uthevingsfarge 1 3 3 10" xfId="3337" xr:uid="{1293A939-8465-47F8-B52A-786E4BE870FE}"/>
    <cellStyle name="40 % - uthevingsfarge 1 3 3 11" xfId="3522" xr:uid="{80E3FF10-D369-4F01-89E4-FE15FEC95E9F}"/>
    <cellStyle name="40 % - uthevingsfarge 1 3 3 12" xfId="3706" xr:uid="{C77187B3-9522-4D4E-A7EE-4465E848FC20}"/>
    <cellStyle name="40 % - uthevingsfarge 1 3 3 13" xfId="3886" xr:uid="{80B9E308-AC79-4608-BAB0-DE847D5EC52A}"/>
    <cellStyle name="40 % - uthevingsfarge 1 3 3 14" xfId="4060" xr:uid="{98E76603-121F-4F52-9079-6167CFABA926}"/>
    <cellStyle name="40 % - uthevingsfarge 1 3 3 15" xfId="4230" xr:uid="{2220F818-7B65-4030-9127-6A5E4C004FD2}"/>
    <cellStyle name="40 % - uthevingsfarge 1 3 3 16" xfId="4387" xr:uid="{88FBC2A1-3B63-483F-BA61-4556A9A625E0}"/>
    <cellStyle name="40 % - uthevingsfarge 1 3 3 17" xfId="4533" xr:uid="{50C877B6-9E93-44C8-823A-FB75517DB196}"/>
    <cellStyle name="40 % - uthevingsfarge 1 3 3 2" xfId="1225" xr:uid="{973A279B-7C3D-4101-BD7C-6F579F1FF5D5}"/>
    <cellStyle name="40 % - uthevingsfarge 1 3 3 3" xfId="1848" xr:uid="{D6E8873C-24DA-41EC-9DD4-9DA0E482066B}"/>
    <cellStyle name="40 % - uthevingsfarge 1 3 3 4" xfId="2048" xr:uid="{52DC4586-4474-49E9-9B1B-FBBFB4E3CB8B}"/>
    <cellStyle name="40 % - uthevingsfarge 1 3 3 5" xfId="2205" xr:uid="{90D8971A-07FB-472F-8C45-A75E0F316935}"/>
    <cellStyle name="40 % - uthevingsfarge 1 3 3 6" xfId="2351" xr:uid="{D1F972A7-0662-46CD-915D-171320983CBA}"/>
    <cellStyle name="40 % - uthevingsfarge 1 3 3 7" xfId="2716" xr:uid="{CAD26B4A-F52A-4FF2-81EA-2B74B996D849}"/>
    <cellStyle name="40 % - uthevingsfarge 1 3 3 8" xfId="2965" xr:uid="{A7606F4C-2B08-4A4F-AE33-770994C60CFE}"/>
    <cellStyle name="40 % - uthevingsfarge 1 3 3 9" xfId="3151" xr:uid="{C0E6E35C-4FA2-458E-A447-8B9CD80A4FF1}"/>
    <cellStyle name="40 % - uthevingsfarge 1 3 4" xfId="381" xr:uid="{7E8EC25A-85BD-4AE1-9CF2-9870904A13B1}"/>
    <cellStyle name="40 % – uthevingsfarge 1 3 4" xfId="1054" xr:uid="{99FFD662-B203-4887-8379-20A240BEAFB6}"/>
    <cellStyle name="40 % - uthevingsfarge 1 3 4 10" xfId="3445" xr:uid="{44E8DD30-175C-49DF-8B2F-97EDE0E9541E}"/>
    <cellStyle name="40 % - uthevingsfarge 1 3 4 11" xfId="3629" xr:uid="{3940F6E4-E8CD-48C9-9492-4462FF172872}"/>
    <cellStyle name="40 % - uthevingsfarge 1 3 4 12" xfId="3811" xr:uid="{16453EDA-C81C-4EC5-834E-1E35A25638A5}"/>
    <cellStyle name="40 % - uthevingsfarge 1 3 4 13" xfId="3989" xr:uid="{0ED941D6-0810-442B-A188-7E6A4A5BCF0B}"/>
    <cellStyle name="40 % - uthevingsfarge 1 3 4 14" xfId="4161" xr:uid="{59E35CAF-3C46-4028-8F71-4DAFB77CD036}"/>
    <cellStyle name="40 % - uthevingsfarge 1 3 4 15" xfId="4324" xr:uid="{783BBBE5-7F42-44E9-BEAD-ECF95AAD015E}"/>
    <cellStyle name="40 % - uthevingsfarge 1 3 4 16" xfId="4472" xr:uid="{14413937-C134-4E8D-95BD-4E25BDF19714}"/>
    <cellStyle name="40 % - uthevingsfarge 1 3 4 17" xfId="4606" xr:uid="{FA22579D-8073-4E8A-9800-3BEFC3616C07}"/>
    <cellStyle name="40 % - uthevingsfarge 1 3 4 2" xfId="1072" xr:uid="{3C65006C-D7F4-477A-AB65-BCAB10B388EE}"/>
    <cellStyle name="40 % - uthevingsfarge 1 3 4 3" xfId="1954" xr:uid="{74D83123-D2CE-4CFD-B09B-8770ED170576}"/>
    <cellStyle name="40 % - uthevingsfarge 1 3 4 4" xfId="2142" xr:uid="{E1DDD3F8-AE03-48DB-9D63-EC630A661B22}"/>
    <cellStyle name="40 % - uthevingsfarge 1 3 4 5" xfId="2290" xr:uid="{12BFB591-ADCD-43A0-9C9F-D6AA2A1C74D6}"/>
    <cellStyle name="40 % - uthevingsfarge 1 3 4 6" xfId="2424" xr:uid="{17326217-9AE3-4D30-BB6B-34C1207BF62D}"/>
    <cellStyle name="40 % - uthevingsfarge 1 3 4 7" xfId="2827" xr:uid="{4DBFD5BF-4DB9-4E7E-8FEB-3D9C784D13E0}"/>
    <cellStyle name="40 % - uthevingsfarge 1 3 4 8" xfId="3074" xr:uid="{85A95543-3CBB-4FEF-AF6C-27276B0144AE}"/>
    <cellStyle name="40 % - uthevingsfarge 1 3 4 9" xfId="3260" xr:uid="{6EDA9D4F-27C2-4883-8A73-79AE97FAD505}"/>
    <cellStyle name="40 % - uthevingsfarge 1 3 5" xfId="417" xr:uid="{977373C9-D336-4A6E-B545-B049F0ECE495}"/>
    <cellStyle name="40 % – uthevingsfarge 1 3 5" xfId="1178" xr:uid="{F1CEAF0C-8D4E-44D9-A474-FCA01CB921DF}"/>
    <cellStyle name="40 % - uthevingsfarge 1 3 5 10" xfId="3480" xr:uid="{0BD351D3-457B-4805-99E5-B7F120F2C9A6}"/>
    <cellStyle name="40 % - uthevingsfarge 1 3 5 11" xfId="3664" xr:uid="{70DF8E20-F16F-4D3C-90FB-649F955F9217}"/>
    <cellStyle name="40 % - uthevingsfarge 1 3 5 12" xfId="3846" xr:uid="{E69A850B-EE87-4ABD-9D7E-F4654C9BF859}"/>
    <cellStyle name="40 % - uthevingsfarge 1 3 5 13" xfId="4022" xr:uid="{495ED61B-A71B-4C17-8585-0D257FE7F468}"/>
    <cellStyle name="40 % - uthevingsfarge 1 3 5 14" xfId="4194" xr:uid="{C65F2B0D-7DEC-4359-8CBA-2C199CC1AF35}"/>
    <cellStyle name="40 % - uthevingsfarge 1 3 5 15" xfId="4354" xr:uid="{EBC92154-EC0E-4381-A3C0-05A5CA972F4A}"/>
    <cellStyle name="40 % - uthevingsfarge 1 3 5 16" xfId="4500" xr:uid="{7938CD89-0036-449E-8D59-BDAE3F17C284}"/>
    <cellStyle name="40 % - uthevingsfarge 1 3 5 17" xfId="4631" xr:uid="{A09D9272-8703-4D85-BE7B-16A942A0A6CC}"/>
    <cellStyle name="40 % - uthevingsfarge 1 3 5 2" xfId="718" xr:uid="{DE36985D-21CF-4F5A-B4BE-5A1B08A8F641}"/>
    <cellStyle name="40 % - uthevingsfarge 1 3 5 3" xfId="1988" xr:uid="{DCF5DB83-C35A-4B71-B960-7EC0E3483A61}"/>
    <cellStyle name="40 % - uthevingsfarge 1 3 5 4" xfId="2172" xr:uid="{5E10ABEF-A278-4FE3-8724-06D78D23B294}"/>
    <cellStyle name="40 % - uthevingsfarge 1 3 5 5" xfId="2318" xr:uid="{582994CE-491C-4004-9B12-E6FBA7D41A65}"/>
    <cellStyle name="40 % - uthevingsfarge 1 3 5 6" xfId="2449" xr:uid="{1F8263CE-E8A6-4FB8-AC11-F5EF74F85DA0}"/>
    <cellStyle name="40 % - uthevingsfarge 1 3 5 7" xfId="2863" xr:uid="{0D1E73A0-0750-4C1F-B2CE-45C6CFE0D36D}"/>
    <cellStyle name="40 % - uthevingsfarge 1 3 5 8" xfId="3109" xr:uid="{8A6BB90B-498B-407C-BAB5-4FB43924AAD7}"/>
    <cellStyle name="40 % - uthevingsfarge 1 3 5 9" xfId="3295" xr:uid="{3CCF1C06-4F25-4920-8C57-F681D28B790B}"/>
    <cellStyle name="40 % - uthevingsfarge 1 3 6" xfId="1466" xr:uid="{7B779E59-77B4-445B-9685-0A5E7EBE66BB}"/>
    <cellStyle name="40 % – uthevingsfarge 1 3 6" xfId="728" xr:uid="{3FADEA4B-E94B-483D-99C1-8553257F2BC8}"/>
    <cellStyle name="40 % - uthevingsfarge 1 3 7" xfId="1426" xr:uid="{B3ED1925-D775-4334-A53A-02AA3228505F}"/>
    <cellStyle name="40 % – uthevingsfarge 1 3 7" xfId="1334" xr:uid="{FB9C16F9-CD92-4F89-A38D-6C04F859A0B0}"/>
    <cellStyle name="40 % - uthevingsfarge 1 3 8" xfId="1608" xr:uid="{CF661986-4B64-4266-A00F-9DFE02EB5296}"/>
    <cellStyle name="40 % – uthevingsfarge 1 3 8" xfId="1265" xr:uid="{D1E3B89B-A970-4232-879B-989FFA5B0962}"/>
    <cellStyle name="40 % - uthevingsfarge 1 3 9" xfId="1645" xr:uid="{AEAF45B6-5994-41E0-B860-652B9C668CF3}"/>
    <cellStyle name="40 % – uthevingsfarge 1 3 9" xfId="1449" xr:uid="{1388C5D2-1937-4731-89AB-25D6D1429668}"/>
    <cellStyle name="40 % - uthevingsfarge 1 4" xfId="139" xr:uid="{00000000-0005-0000-0000-000033000000}"/>
    <cellStyle name="40 % – uthevingsfarge 1 4" xfId="403" xr:uid="{A6A2BBC8-8EEE-4752-9E6A-660629B9934B}"/>
    <cellStyle name="40 % - uthevingsfarge 1 4 10" xfId="604" xr:uid="{92FE2E81-A759-445E-97EF-3C268189CC71}"/>
    <cellStyle name="40 % – uthevingsfarge 1 4 10" xfId="497" xr:uid="{972F9CA8-CC0E-4108-BF58-90F2293A2EEE}"/>
    <cellStyle name="40 % - uthevingsfarge 1 4 11" xfId="1751" xr:uid="{55FC48DC-D8B3-4DEE-9E19-6E37021EEEEC}"/>
    <cellStyle name="40 % - uthevingsfarge 1 4 12" xfId="1918" xr:uid="{B8B866CF-CC1A-4C70-97CF-55FBCB89843C}"/>
    <cellStyle name="40 % - uthevingsfarge 1 4 13" xfId="1792" xr:uid="{490C2B90-0495-435F-B82C-B8C6463C7F76}"/>
    <cellStyle name="40 % - uthevingsfarge 1 4 14" xfId="1681" xr:uid="{7FC3F4B9-69F7-428A-AD59-4FBB00D3DCF1}"/>
    <cellStyle name="40 % - uthevingsfarge 1 4 15" xfId="2594" xr:uid="{B8EE3812-FB98-4888-ACDC-7B31247737AC}"/>
    <cellStyle name="40 % - uthevingsfarge 1 4 16" xfId="2787" xr:uid="{F24C4B69-6E70-4D77-904B-BDF3D08723A2}"/>
    <cellStyle name="40 % - uthevingsfarge 1 4 17" xfId="2547" xr:uid="{92248751-8E37-472F-AD20-EACD54338783}"/>
    <cellStyle name="40 % - uthevingsfarge 1 4 18" xfId="2504" xr:uid="{757CF181-E51C-4438-865B-CBC01A2320D9}"/>
    <cellStyle name="40 % - uthevingsfarge 1 4 19" xfId="2669" xr:uid="{D0B0EBFA-27ED-41C5-8C33-2DA646D487C2}"/>
    <cellStyle name="40 % - uthevingsfarge 1 4 2" xfId="282" xr:uid="{738C36B1-95CE-460D-8B8B-9B4F30F09A59}"/>
    <cellStyle name="40 % – uthevingsfarge 1 4 2" xfId="781" xr:uid="{BB63AB93-ED9F-4CA8-A5A1-375D2A5DEBDC}"/>
    <cellStyle name="40 % - uthevingsfarge 1 4 2 10" xfId="3350" xr:uid="{C2FB7834-71F3-4B43-9113-1F19EDB71BCB}"/>
    <cellStyle name="40 % - uthevingsfarge 1 4 2 11" xfId="3535" xr:uid="{71F564A9-0E16-448C-8996-158F9AFD14B6}"/>
    <cellStyle name="40 % - uthevingsfarge 1 4 2 12" xfId="3719" xr:uid="{D7A14D22-2CA0-4B94-848D-B09C8803F873}"/>
    <cellStyle name="40 % - uthevingsfarge 1 4 2 13" xfId="3899" xr:uid="{DC1C6F8E-CCDC-4449-8AA0-4E865224716F}"/>
    <cellStyle name="40 % - uthevingsfarge 1 4 2 14" xfId="4072" xr:uid="{736C29A2-6D37-4682-B3FF-B95BCA6E342C}"/>
    <cellStyle name="40 % - uthevingsfarge 1 4 2 15" xfId="4242" xr:uid="{8F8D30C6-BD99-4D6A-9C45-127FCCF3B5DB}"/>
    <cellStyle name="40 % - uthevingsfarge 1 4 2 16" xfId="4399" xr:uid="{5CA85F86-EED7-42E6-B6F3-9ED32DF75384}"/>
    <cellStyle name="40 % - uthevingsfarge 1 4 2 17" xfId="4545" xr:uid="{935B7C6C-4119-41F2-A66E-217078DD8DFF}"/>
    <cellStyle name="40 % - uthevingsfarge 1 4 2 2" xfId="895" xr:uid="{52DB7DA9-847E-4C7E-A5BD-0E3BDE38330C}"/>
    <cellStyle name="40 % - uthevingsfarge 1 4 2 3" xfId="1861" xr:uid="{B2E26E74-1845-4193-B5CE-6618DA7BBFF5}"/>
    <cellStyle name="40 % - uthevingsfarge 1 4 2 4" xfId="2060" xr:uid="{1A64A48A-F5CD-4413-9324-F38E0FC7402E}"/>
    <cellStyle name="40 % - uthevingsfarge 1 4 2 5" xfId="2217" xr:uid="{84404424-40B9-4C38-B23B-E299273B21BB}"/>
    <cellStyle name="40 % - uthevingsfarge 1 4 2 6" xfId="2363" xr:uid="{FE2BC7B5-12B9-4BF2-8CCD-AF31118797E0}"/>
    <cellStyle name="40 % - uthevingsfarge 1 4 2 7" xfId="2729" xr:uid="{67188F9C-C7B7-4643-82D3-B79D4E631C24}"/>
    <cellStyle name="40 % - uthevingsfarge 1 4 2 8" xfId="2978" xr:uid="{A064952A-2FC9-4EE7-8F2F-C663B801FF93}"/>
    <cellStyle name="40 % - uthevingsfarge 1 4 2 9" xfId="3164" xr:uid="{52604EC9-D7DD-468E-8DF2-443D39824B10}"/>
    <cellStyle name="40 % - uthevingsfarge 1 4 20" xfId="2481" xr:uid="{FA496F23-AABE-4484-82AC-A2ADE1C19C4E}"/>
    <cellStyle name="40 % - uthevingsfarge 1 4 21" xfId="2553" xr:uid="{EBF2CDD3-0FC4-4705-B46F-C354F973CCC3}"/>
    <cellStyle name="40 % - uthevingsfarge 1 4 22" xfId="2554" xr:uid="{FF18C10C-4193-42B0-B005-DBA411F69391}"/>
    <cellStyle name="40 % - uthevingsfarge 1 4 23" xfId="2486" xr:uid="{73F9F76F-4F94-4EDD-AB54-C2E90B3FFE98}"/>
    <cellStyle name="40 % - uthevingsfarge 1 4 24" xfId="2914" xr:uid="{858FF2FE-D1E9-47C8-A9E0-5BE94133DEFC}"/>
    <cellStyle name="40 % - uthevingsfarge 1 4 25" xfId="2662" xr:uid="{0955DC08-1B7D-4A8E-828C-2CB874A7AA21}"/>
    <cellStyle name="40 % - uthevingsfarge 1 4 3" xfId="265" xr:uid="{BF2C477A-1521-42E3-A028-BC37D420D724}"/>
    <cellStyle name="40 % – uthevingsfarge 1 4 3" xfId="1082" xr:uid="{BDCB74EE-8E52-4343-9923-7EB81B5E04EC}"/>
    <cellStyle name="40 % - uthevingsfarge 1 4 3 10" xfId="3334" xr:uid="{0E85A9D4-74F4-47FC-985A-0EB9F9D2BBC0}"/>
    <cellStyle name="40 % - uthevingsfarge 1 4 3 11" xfId="3519" xr:uid="{DD2113DD-CCD7-499A-B768-801F6FF189A6}"/>
    <cellStyle name="40 % - uthevingsfarge 1 4 3 12" xfId="3703" xr:uid="{290B3EBC-F609-436D-B035-6C0C3729ECE9}"/>
    <cellStyle name="40 % - uthevingsfarge 1 4 3 13" xfId="3883" xr:uid="{023D0E5A-EDD2-462B-AE41-283B12F38F3F}"/>
    <cellStyle name="40 % - uthevingsfarge 1 4 3 14" xfId="4057" xr:uid="{1E5DCF2A-F1FF-4BFD-BC52-4DC4D5A58E10}"/>
    <cellStyle name="40 % - uthevingsfarge 1 4 3 15" xfId="4227" xr:uid="{2EDDB775-DCBB-4382-B068-9844DE09A2B4}"/>
    <cellStyle name="40 % - uthevingsfarge 1 4 3 16" xfId="4385" xr:uid="{EA148AD2-D521-479A-8B33-B45E22F02E59}"/>
    <cellStyle name="40 % - uthevingsfarge 1 4 3 17" xfId="4531" xr:uid="{D51CC0A9-D79D-4B32-BA8A-9A6490351605}"/>
    <cellStyle name="40 % - uthevingsfarge 1 4 3 2" xfId="1199" xr:uid="{D13A50F9-D1A1-45FA-9652-737ACAC9BAC8}"/>
    <cellStyle name="40 % - uthevingsfarge 1 4 3 3" xfId="1844" xr:uid="{046FFB51-430D-44FF-9AA4-A8CE306AA5D6}"/>
    <cellStyle name="40 % - uthevingsfarge 1 4 3 4" xfId="2045" xr:uid="{E1CB4A4B-2281-439F-8725-FDAEDFB7B124}"/>
    <cellStyle name="40 % - uthevingsfarge 1 4 3 5" xfId="2203" xr:uid="{D17052E5-F5BB-46C9-B43A-9760F23D4822}"/>
    <cellStyle name="40 % - uthevingsfarge 1 4 3 6" xfId="2349" xr:uid="{EB2895BD-77F8-4579-9A4F-34A85B310187}"/>
    <cellStyle name="40 % - uthevingsfarge 1 4 3 7" xfId="2712" xr:uid="{D6835044-1978-4907-B134-F6855DCC39D5}"/>
    <cellStyle name="40 % - uthevingsfarge 1 4 3 8" xfId="2961" xr:uid="{9C1C7A95-B22B-4C4E-B749-99CF280DF8B9}"/>
    <cellStyle name="40 % - uthevingsfarge 1 4 3 9" xfId="3148" xr:uid="{5D061FAE-00FE-4009-A1B9-D9A1FE1F11BC}"/>
    <cellStyle name="40 % - uthevingsfarge 1 4 4" xfId="1292" xr:uid="{511EC026-5153-4A87-8419-69648C8D9424}"/>
    <cellStyle name="40 % – uthevingsfarge 1 4 4" xfId="1131" xr:uid="{02938013-134A-4F18-9E1F-E58B05FF7B08}"/>
    <cellStyle name="40 % - uthevingsfarge 1 4 5" xfId="1390" xr:uid="{3DCCB1A2-0522-49F8-94C9-11B8D24E4655}"/>
    <cellStyle name="40 % – uthevingsfarge 1 4 5" xfId="1309" xr:uid="{AC152D07-F745-477C-947A-F88103AB55C0}"/>
    <cellStyle name="40 % - uthevingsfarge 1 4 6" xfId="1391" xr:uid="{1850E28B-63E0-4B8D-88F5-C8F91659B5B2}"/>
    <cellStyle name="40 % – uthevingsfarge 1 4 6" xfId="1368" xr:uid="{1861A23C-E53A-4659-9ADD-6521764BEC94}"/>
    <cellStyle name="40 % - uthevingsfarge 1 4 7" xfId="1534" xr:uid="{88B90EC2-EFE3-4D6A-8570-123FA24EDC72}"/>
    <cellStyle name="40 % – uthevingsfarge 1 4 7" xfId="1468" xr:uid="{EBD07D65-43CD-49F1-9E82-9B51B09A253D}"/>
    <cellStyle name="40 % - uthevingsfarge 1 4 8" xfId="1627" xr:uid="{4B8AE28D-FC9F-4BA6-AAFC-5D03026A119C}"/>
    <cellStyle name="40 % – uthevingsfarge 1 4 8" xfId="1558" xr:uid="{21AD4632-6DCF-47C1-8509-7BF627C65E55}"/>
    <cellStyle name="40 % - uthevingsfarge 1 4 9" xfId="1665" xr:uid="{ADF1D6FA-93C0-43B6-9E01-86CD97DCE08A}"/>
    <cellStyle name="40 % – uthevingsfarge 1 4 9" xfId="1573" xr:uid="{A78B78F5-6C9F-44F2-912F-4B45A98D97D3}"/>
    <cellStyle name="40 % – uthevingsfarge 1 5" xfId="389" xr:uid="{C969CA43-BDA3-45F3-8BB8-057112C789DE}"/>
    <cellStyle name="40 % – uthevingsfarge 1 5 2" xfId="775" xr:uid="{AEFEB205-6E4C-48EE-81A8-07455ACC8B97}"/>
    <cellStyle name="40 % – uthevingsfarge 1 5 3" xfId="491" xr:uid="{9B0383F3-F076-4799-86FF-79F1F457D5CB}"/>
    <cellStyle name="40 % – uthevingsfarge 1 6" xfId="495" xr:uid="{2691EA7F-9969-40E2-AABE-E870AC6EFB9B}"/>
    <cellStyle name="40 % – uthevingsfarge 1 6 2" xfId="779" xr:uid="{FE42BB6F-4935-4ABD-A11D-68C220E6617D}"/>
    <cellStyle name="40 % – uthevingsfarge 1 7" xfId="664" xr:uid="{59C9CCF9-34AA-44DB-A8BF-8916506469B4}"/>
    <cellStyle name="40 % – uthevingsfarge 1 7 2" xfId="954" xr:uid="{BF9C6F88-4EF5-4BED-8A6A-41EE0EF3E07A}"/>
    <cellStyle name="40 % – uthevingsfarge 1 8" xfId="836" xr:uid="{BF9E4395-73A9-4655-B8FD-5699C5E01E36}"/>
    <cellStyle name="40 % – uthevingsfarge 1 9" xfId="1135" xr:uid="{B40FD257-EA4D-469E-BB11-5D4BA896521D}"/>
    <cellStyle name="40 % – uthevingsfarge 2" xfId="34" builtinId="35" customBuiltin="1"/>
    <cellStyle name="40 % – uthevingsfarge 2 10" xfId="1160" xr:uid="{AF902DFF-B2E2-4900-A8D8-D6955A23AB33}"/>
    <cellStyle name="40 % – uthevingsfarge 2 11" xfId="531" xr:uid="{CC31F4CD-1F93-4E0A-B35B-B82B3C4D6B77}"/>
    <cellStyle name="40 % – uthevingsfarge 2 12" xfId="1683" xr:uid="{64CE97FA-BC48-4057-9F4E-6A4A3414651D}"/>
    <cellStyle name="40 % – uthevingsfarge 2 13" xfId="2499" xr:uid="{16D25B29-425A-4B06-AE91-19E4FE6CB9F9}"/>
    <cellStyle name="40 % - uthevingsfarge 2 2" xfId="110" xr:uid="{00000000-0005-0000-0000-000035000000}"/>
    <cellStyle name="40 % – uthevingsfarge 2 2" xfId="231" xr:uid="{939E01C0-5297-4CCE-A525-9F39F835054B}"/>
    <cellStyle name="40 % - uthevingsfarge 2 2 10" xfId="1478" xr:uid="{A1B87327-1535-4D5A-9DE7-A8B475BC2511}"/>
    <cellStyle name="40 % – uthevingsfarge 2 2 10" xfId="832" xr:uid="{BE2A1B78-5A0E-467B-905A-D2F8D903878B}"/>
    <cellStyle name="40 % - uthevingsfarge 2 2 11" xfId="592" xr:uid="{EBBC9FA7-311D-4872-A729-1E94114F76EF}"/>
    <cellStyle name="40 % – uthevingsfarge 2 2 11" xfId="451" xr:uid="{1CADFC2C-8726-41D5-8F32-3664C0FC3C39}"/>
    <cellStyle name="40 % - uthevingsfarge 2 2 12" xfId="1726" xr:uid="{DD4011B9-1137-42AD-B88A-F2D727B81585}"/>
    <cellStyle name="40 % - uthevingsfarge 2 2 13" xfId="1804" xr:uid="{1A37C998-8CC2-43C3-8333-E66A11F0C1EC}"/>
    <cellStyle name="40 % - uthevingsfarge 2 2 14" xfId="2017" xr:uid="{598810FD-C8B2-4B9C-8079-633B2703B85A}"/>
    <cellStyle name="40 % - uthevingsfarge 2 2 15" xfId="2161" xr:uid="{BBE3496C-C7C4-4458-859F-6301B5DD9561}"/>
    <cellStyle name="40 % - uthevingsfarge 2 2 16" xfId="2565" xr:uid="{B5B588DA-5329-419D-A9F6-0745A8E6C3B5}"/>
    <cellStyle name="40 % - uthevingsfarge 2 2 17" xfId="2473" xr:uid="{3C2BACE5-08C4-4232-9638-F8820B08A8CA}"/>
    <cellStyle name="40 % - uthevingsfarge 2 2 18" xfId="2919" xr:uid="{C3FDD748-C441-496C-A8B1-60F5CF565ABC}"/>
    <cellStyle name="40 % - uthevingsfarge 2 2 19" xfId="3097" xr:uid="{486CC1D9-E5EF-417E-9F1B-A7224E414447}"/>
    <cellStyle name="40 % - uthevingsfarge 2 2 2" xfId="157" xr:uid="{00000000-0005-0000-0000-000036000000}"/>
    <cellStyle name="40 % – uthevingsfarge 2 2 2" xfId="554" xr:uid="{531F59A0-88DE-44BB-B5FD-F01EA897FE63}"/>
    <cellStyle name="40 % - uthevingsfarge 2 2 2 10" xfId="620" xr:uid="{5E0D6795-65AC-4C84-B25A-0820EF63800D}"/>
    <cellStyle name="40 % - uthevingsfarge 2 2 2 11" xfId="1768" xr:uid="{305E300D-61ED-4DE5-938F-E9216679D10A}"/>
    <cellStyle name="40 % - uthevingsfarge 2 2 2 12" xfId="1797" xr:uid="{58E1DE62-4005-40FA-ADB1-B3FAAB651C9C}"/>
    <cellStyle name="40 % - uthevingsfarge 2 2 2 13" xfId="1827" xr:uid="{399F8EB9-6159-4A11-A790-B5D788B6306D}"/>
    <cellStyle name="40 % - uthevingsfarge 2 2 2 14" xfId="2031" xr:uid="{8569571F-E78E-423B-AD1A-DB7573947F15}"/>
    <cellStyle name="40 % - uthevingsfarge 2 2 2 15" xfId="2612" xr:uid="{EFD23D55-53DF-476A-8C59-3F984BA30A15}"/>
    <cellStyle name="40 % - uthevingsfarge 2 2 2 16" xfId="2678" xr:uid="{7CFA2C8E-D444-410B-9CAD-3041E2B2B806}"/>
    <cellStyle name="40 % - uthevingsfarge 2 2 2 17" xfId="2667" xr:uid="{D4DB9FD5-5A60-41D3-904B-9D178DAFEE0F}"/>
    <cellStyle name="40 % - uthevingsfarge 2 2 2 18" xfId="2946" xr:uid="{56F161D5-791F-4223-A1C8-7D0268D410B6}"/>
    <cellStyle name="40 % - uthevingsfarge 2 2 2 19" xfId="3133" xr:uid="{2D220527-3D83-4FA5-A642-EDB107B0712D}"/>
    <cellStyle name="40 % - uthevingsfarge 2 2 2 2" xfId="300" xr:uid="{975A4ED3-B720-4A3F-A278-6847E5F9FFD7}"/>
    <cellStyle name="40 % – uthevingsfarge 2 2 2 2" xfId="843" xr:uid="{00792D94-09CC-4975-86FD-B9C5762F8BCE}"/>
    <cellStyle name="40 % - uthevingsfarge 2 2 2 2 10" xfId="3368" xr:uid="{4AB0583F-6CBB-42A4-A907-DA046BD4E6AC}"/>
    <cellStyle name="40 % - uthevingsfarge 2 2 2 2 11" xfId="3553" xr:uid="{C6DE8D61-8E52-4832-90C1-63AC3CED90D5}"/>
    <cellStyle name="40 % - uthevingsfarge 2 2 2 2 12" xfId="3736" xr:uid="{19B5FBFC-553B-4A5C-B3CB-2DBFA5967F46}"/>
    <cellStyle name="40 % - uthevingsfarge 2 2 2 2 13" xfId="3916" xr:uid="{78664687-CEB8-4054-AE38-4D9873B3DB43}"/>
    <cellStyle name="40 % - uthevingsfarge 2 2 2 2 14" xfId="4089" xr:uid="{1F15966C-0E47-4278-9FBD-ADB6361F3B0E}"/>
    <cellStyle name="40 % - uthevingsfarge 2 2 2 2 15" xfId="4258" xr:uid="{1FB82DA6-08BE-417C-97B9-B690624DCE73}"/>
    <cellStyle name="40 % - uthevingsfarge 2 2 2 2 16" xfId="4413" xr:uid="{13B3958A-2024-4F67-A375-F400CD560A75}"/>
    <cellStyle name="40 % - uthevingsfarge 2 2 2 2 17" xfId="4559" xr:uid="{27E7797E-A6B5-4DCA-9626-C6E0DB968F67}"/>
    <cellStyle name="40 % - uthevingsfarge 2 2 2 2 2" xfId="911" xr:uid="{BAAB5985-D40A-43A5-959E-12D0675F5256}"/>
    <cellStyle name="40 % - uthevingsfarge 2 2 2 2 3" xfId="1878" xr:uid="{693BA9A9-BBEF-4E3F-AFB3-6FB699848A41}"/>
    <cellStyle name="40 % - uthevingsfarge 2 2 2 2 4" xfId="2076" xr:uid="{2B81E3BC-5E58-4887-881A-28014F709066}"/>
    <cellStyle name="40 % - uthevingsfarge 2 2 2 2 5" xfId="2231" xr:uid="{AF53A577-F62B-4CE8-AD17-DBA10F585EBC}"/>
    <cellStyle name="40 % - uthevingsfarge 2 2 2 2 6" xfId="2377" xr:uid="{B0D4ECF3-270D-41F3-8BBB-0B2785489555}"/>
    <cellStyle name="40 % - uthevingsfarge 2 2 2 2 7" xfId="2747" xr:uid="{4B5598E3-0590-40DF-924A-F3718005ED55}"/>
    <cellStyle name="40 % - uthevingsfarge 2 2 2 2 8" xfId="2996" xr:uid="{7BA8F45F-AE29-4DC5-A8B1-5494571F71B4}"/>
    <cellStyle name="40 % - uthevingsfarge 2 2 2 2 9" xfId="3182" xr:uid="{942295F3-E1B4-4FAC-974B-E91D49F3C383}"/>
    <cellStyle name="40 % - uthevingsfarge 2 2 2 20" xfId="3319" xr:uid="{35044C60-9602-45B3-ACDE-A45BA487F501}"/>
    <cellStyle name="40 % - uthevingsfarge 2 2 2 21" xfId="3504" xr:uid="{6A782092-3A32-4A92-9857-DFA88A3826EF}"/>
    <cellStyle name="40 % - uthevingsfarge 2 2 2 22" xfId="3688" xr:uid="{64D5D300-FC33-40AB-8A73-375CB57C4D69}"/>
    <cellStyle name="40 % - uthevingsfarge 2 2 2 23" xfId="3869" xr:uid="{3BEDE16A-CE16-448E-945D-31C052B08D1F}"/>
    <cellStyle name="40 % - uthevingsfarge 2 2 2 24" xfId="4043" xr:uid="{AEBDDB60-253E-4F31-9A9F-B0F4DC8F07D5}"/>
    <cellStyle name="40 % - uthevingsfarge 2 2 2 25" xfId="4213" xr:uid="{CBFFDDFE-EE3D-4159-9D8E-7EC990132A96}"/>
    <cellStyle name="40 % - uthevingsfarge 2 2 2 3" xfId="1214" xr:uid="{21690BD9-0AE7-4A1E-9012-37B81D497E4A}"/>
    <cellStyle name="40 % – uthevingsfarge 2 2 2 3" xfId="1142" xr:uid="{5DA18176-76FD-4DBF-8E67-B95DE0819CC8}"/>
    <cellStyle name="40 % - uthevingsfarge 2 2 2 4" xfId="1164" xr:uid="{6FB209E0-48D5-4451-87AC-29A691F3C9B3}"/>
    <cellStyle name="40 % – uthevingsfarge 2 2 2 4" xfId="1283" xr:uid="{4300ABCD-DA35-4C7F-9E91-DB78459BE61A}"/>
    <cellStyle name="40 % - uthevingsfarge 2 2 2 5" xfId="1133" xr:uid="{99084C54-5856-476F-8861-456E50EE8F5A}"/>
    <cellStyle name="40 % – uthevingsfarge 2 2 2 5" xfId="1382" xr:uid="{E8F88B95-5D97-446D-8621-0C389BA61AD4}"/>
    <cellStyle name="40 % - uthevingsfarge 2 2 2 6" xfId="1360" xr:uid="{879CB297-7EC3-44DD-B82A-0AC443CC0121}"/>
    <cellStyle name="40 % – uthevingsfarge 2 2 2 6" xfId="1474" xr:uid="{9D0DF109-D87F-4BE2-A3A8-F7281E7BBAA6}"/>
    <cellStyle name="40 % - uthevingsfarge 2 2 2 7" xfId="1562" xr:uid="{46024E51-870F-45CF-B457-B2C1ED7DB837}"/>
    <cellStyle name="40 % – uthevingsfarge 2 2 2 7" xfId="1464" xr:uid="{A6F339E8-CBA8-4D37-84AC-35D27195C501}"/>
    <cellStyle name="40 % - uthevingsfarge 2 2 2 8" xfId="1616" xr:uid="{FD42A66E-59E7-4B45-9220-49EF60A304CD}"/>
    <cellStyle name="40 % – uthevingsfarge 2 2 2 8" xfId="1591" xr:uid="{A8D098E6-0A9F-439F-9DF8-7FD53E0BEF1D}"/>
    <cellStyle name="40 % - uthevingsfarge 2 2 2 9" xfId="1623" xr:uid="{DF5F7608-38E6-40A1-AFAD-95EA25682B52}"/>
    <cellStyle name="40 % – uthevingsfarge 2 2 2 9" xfId="1140" xr:uid="{0E3F5E73-B28B-4E1F-ADC7-D87B6CAB2F78}"/>
    <cellStyle name="40 % - uthevingsfarge 2 2 20" xfId="3283" xr:uid="{C52C0DE2-0330-44AD-8E96-FD542FF99C3D}"/>
    <cellStyle name="40 % - uthevingsfarge 2 2 21" xfId="3468" xr:uid="{BDA14D7B-C5BB-4A5B-B397-60CB2614C446}"/>
    <cellStyle name="40 % - uthevingsfarge 2 2 22" xfId="3652" xr:uid="{C42D84FD-5ABC-422A-B9AC-61EE2EA27D40}"/>
    <cellStyle name="40 % - uthevingsfarge 2 2 23" xfId="3834" xr:uid="{CD609362-319B-492D-80BE-14FAACE7D10A}"/>
    <cellStyle name="40 % - uthevingsfarge 2 2 24" xfId="4010" xr:uid="{6C9B2A39-BCE5-4CFF-B9CF-A6A00C67EFC7}"/>
    <cellStyle name="40 % - uthevingsfarge 2 2 25" xfId="4182" xr:uid="{47761D9F-7507-4A03-B110-FCB9A838DA70}"/>
    <cellStyle name="40 % - uthevingsfarge 2 2 26" xfId="4343" xr:uid="{FE982C9E-D055-4A13-8E58-EB6B6E84FD89}"/>
    <cellStyle name="40 % - uthevingsfarge 2 2 3" xfId="256" xr:uid="{38B5C095-70CD-41F2-9A1A-45DE5BD582B8}"/>
    <cellStyle name="40 % – uthevingsfarge 2 2 3" xfId="679" xr:uid="{8D3C049A-1A50-43AF-A7A1-2E6425E7C93F}"/>
    <cellStyle name="40 % - uthevingsfarge 2 2 3 10" xfId="3325" xr:uid="{C26F91D1-29D2-4B83-8BF0-C7C2B60366A6}"/>
    <cellStyle name="40 % - uthevingsfarge 2 2 3 11" xfId="3510" xr:uid="{A9E2CDC0-1257-4C22-9596-77B1E2987784}"/>
    <cellStyle name="40 % - uthevingsfarge 2 2 3 12" xfId="3694" xr:uid="{404E7971-9552-40F2-9225-A23EDA303955}"/>
    <cellStyle name="40 % - uthevingsfarge 2 2 3 13" xfId="3874" xr:uid="{78E548F5-F364-4F8C-A6D3-8D973FF860DF}"/>
    <cellStyle name="40 % - uthevingsfarge 2 2 3 14" xfId="4048" xr:uid="{95972F65-C69C-424E-A12D-450236950E14}"/>
    <cellStyle name="40 % - uthevingsfarge 2 2 3 15" xfId="4218" xr:uid="{BCCCB110-BE77-433A-B6A0-C381850F8706}"/>
    <cellStyle name="40 % - uthevingsfarge 2 2 3 16" xfId="4376" xr:uid="{94395B88-F99F-4927-92B3-FD76CF345722}"/>
    <cellStyle name="40 % - uthevingsfarge 2 2 3 17" xfId="4522" xr:uid="{2B29FA4C-1807-4C16-B70C-DB468E39B9DC}"/>
    <cellStyle name="40 % - uthevingsfarge 2 2 3 2" xfId="884" xr:uid="{0EBE7C7B-4CEC-4A88-B2A7-344498322430}"/>
    <cellStyle name="40 % – uthevingsfarge 2 2 3 2" xfId="969" xr:uid="{EFE7087A-4F5F-49AA-97DF-0E5B3D327D6D}"/>
    <cellStyle name="40 % - uthevingsfarge 2 2 3 3" xfId="1835" xr:uid="{0B611A4A-B7C3-4628-BBA8-6E2F5EC9E2C2}"/>
    <cellStyle name="40 % - uthevingsfarge 2 2 3 4" xfId="2036" xr:uid="{D3D2644D-DF13-4326-9B28-F38BA8EEB45C}"/>
    <cellStyle name="40 % - uthevingsfarge 2 2 3 5" xfId="2194" xr:uid="{A4DA82A5-83A7-49D1-A1D1-6A35B4AE5ACF}"/>
    <cellStyle name="40 % - uthevingsfarge 2 2 3 6" xfId="2340" xr:uid="{A868B8A4-59DB-4928-BB97-8FB47F9D6361}"/>
    <cellStyle name="40 % - uthevingsfarge 2 2 3 7" xfId="2703" xr:uid="{9A4B6A8D-29A5-4A52-B8D0-E78A794ECD02}"/>
    <cellStyle name="40 % - uthevingsfarge 2 2 3 8" xfId="2952" xr:uid="{3955F9F0-489F-4A55-AF7A-D66BF70C29D5}"/>
    <cellStyle name="40 % - uthevingsfarge 2 2 3 9" xfId="3139" xr:uid="{76913500-392C-4C21-9860-059AE968C508}"/>
    <cellStyle name="40 % - uthevingsfarge 2 2 4" xfId="354" xr:uid="{99277043-8C8D-434A-B7ED-5E27AC5466C3}"/>
    <cellStyle name="40 % – uthevingsfarge 2 2 4" xfId="667" xr:uid="{AFB1FFA8-3D0E-4CBD-9803-341FB1D3B3E3}"/>
    <cellStyle name="40 % - uthevingsfarge 2 2 4 10" xfId="3419" xr:uid="{AC485760-41C9-4648-BE41-9D1DC01473CA}"/>
    <cellStyle name="40 % - uthevingsfarge 2 2 4 11" xfId="3603" xr:uid="{1612AE7C-1E14-4ADE-98DC-108908B87C71}"/>
    <cellStyle name="40 % - uthevingsfarge 2 2 4 12" xfId="3785" xr:uid="{DE7434D3-E851-43D0-985B-6CB9E2140088}"/>
    <cellStyle name="40 % - uthevingsfarge 2 2 4 13" xfId="3963" xr:uid="{A7A84D49-AD17-45A3-9A5D-B626ED13EEA8}"/>
    <cellStyle name="40 % - uthevingsfarge 2 2 4 14" xfId="4135" xr:uid="{2B8E6A9D-E2F8-4379-A72D-F73CA7C3AC2B}"/>
    <cellStyle name="40 % - uthevingsfarge 2 2 4 15" xfId="4299" xr:uid="{6B09741D-9619-443E-B46D-9DED1CD05903}"/>
    <cellStyle name="40 % - uthevingsfarge 2 2 4 16" xfId="4447" xr:uid="{9BC48668-0AA5-4676-AE53-218CE2BF9924}"/>
    <cellStyle name="40 % - uthevingsfarge 2 2 4 17" xfId="4584" xr:uid="{7AE62716-D702-4446-97BE-1F1F7F6B37A5}"/>
    <cellStyle name="40 % - uthevingsfarge 2 2 4 2" xfId="1187" xr:uid="{A379FF97-F6CA-46C6-A80D-499691A6EC14}"/>
    <cellStyle name="40 % – uthevingsfarge 2 2 4 2" xfId="957" xr:uid="{309A60B4-9225-4D4E-A434-BAFD9E726498}"/>
    <cellStyle name="40 % - uthevingsfarge 2 2 4 3" xfId="1928" xr:uid="{06129F84-F5B4-44A0-B8A0-80921DC0B69C}"/>
    <cellStyle name="40 % - uthevingsfarge 2 2 4 4" xfId="2117" xr:uid="{6F983D8A-77FC-4F16-84C0-AA8EDB56C328}"/>
    <cellStyle name="40 % - uthevingsfarge 2 2 4 5" xfId="2265" xr:uid="{934C1E17-F1C0-496C-9369-CF4972892483}"/>
    <cellStyle name="40 % - uthevingsfarge 2 2 4 6" xfId="2402" xr:uid="{739914E5-AB6D-4DBD-9AFC-8E1991C1293A}"/>
    <cellStyle name="40 % - uthevingsfarge 2 2 4 7" xfId="2800" xr:uid="{1D8F85A8-C314-4C16-A27F-5CB5AA5BAEBC}"/>
    <cellStyle name="40 % - uthevingsfarge 2 2 4 8" xfId="3047" xr:uid="{C4D81B1E-F350-4940-AAEC-AF18082B3155}"/>
    <cellStyle name="40 % - uthevingsfarge 2 2 4 9" xfId="3233" xr:uid="{09A4A50D-AC5F-4213-8D96-DEA2FA65926F}"/>
    <cellStyle name="40 % - uthevingsfarge 2 2 5" xfId="397" xr:uid="{D0D92928-90FD-440E-970E-8A5F1D6A19DA}"/>
    <cellStyle name="40 % – uthevingsfarge 2 2 5" xfId="671" xr:uid="{E87CA782-E9A1-4E21-A09D-BE9E8186A901}"/>
    <cellStyle name="40 % - uthevingsfarge 2 2 5 10" xfId="3461" xr:uid="{23453E78-5285-4C2D-85E5-377C235D7BE0}"/>
    <cellStyle name="40 % - uthevingsfarge 2 2 5 11" xfId="3645" xr:uid="{7296AE82-1BF2-46F3-B194-FD4F4D82A178}"/>
    <cellStyle name="40 % - uthevingsfarge 2 2 5 12" xfId="3827" xr:uid="{53A75E3D-8700-4AD3-87E9-E01F27CCA002}"/>
    <cellStyle name="40 % - uthevingsfarge 2 2 5 13" xfId="4004" xr:uid="{2B88749F-4096-4D81-8D89-119B8A21546D}"/>
    <cellStyle name="40 % - uthevingsfarge 2 2 5 14" xfId="4176" xr:uid="{CD29FB85-1979-464C-9985-AE39A0828149}"/>
    <cellStyle name="40 % - uthevingsfarge 2 2 5 15" xfId="4338" xr:uid="{9E222692-61F8-4516-8087-E1B86714B563}"/>
    <cellStyle name="40 % - uthevingsfarge 2 2 5 16" xfId="4486" xr:uid="{C0DF35BB-7117-4725-A5D3-4E3EE3BC9BF4}"/>
    <cellStyle name="40 % - uthevingsfarge 2 2 5 17" xfId="4618" xr:uid="{243BC537-6BE1-4B70-807D-F3069EB06647}"/>
    <cellStyle name="40 % - uthevingsfarge 2 2 5 2" xfId="1237" xr:uid="{93893C0E-8149-48EB-9EF1-ECAF1BE9E613}"/>
    <cellStyle name="40 % – uthevingsfarge 2 2 5 2" xfId="961" xr:uid="{3F54C914-573D-4EE8-ACE0-71347E9F0138}"/>
    <cellStyle name="40 % - uthevingsfarge 2 2 5 3" xfId="1969" xr:uid="{D4CFC914-7B00-4C2E-86A5-FE10FF4AEFA6}"/>
    <cellStyle name="40 % - uthevingsfarge 2 2 5 4" xfId="2156" xr:uid="{A5B09BA3-D342-4F50-B91C-5E2243AFFD00}"/>
    <cellStyle name="40 % - uthevingsfarge 2 2 5 5" xfId="2304" xr:uid="{93203E03-7B2B-44F4-9FB2-155594369B16}"/>
    <cellStyle name="40 % - uthevingsfarge 2 2 5 6" xfId="2436" xr:uid="{F918045B-134A-407C-9A27-4D0B45210E84}"/>
    <cellStyle name="40 % - uthevingsfarge 2 2 5 7" xfId="2843" xr:uid="{A3E721D6-A0C1-4A38-A4C2-F10FB3DD8015}"/>
    <cellStyle name="40 % - uthevingsfarge 2 2 5 8" xfId="3090" xr:uid="{21E4160E-C0B9-452F-BB17-B19325FF352B}"/>
    <cellStyle name="40 % - uthevingsfarge 2 2 5 9" xfId="3276" xr:uid="{28E474DA-B9C4-4B03-B3CE-C5A647E3F937}"/>
    <cellStyle name="40 % - uthevingsfarge 2 2 6" xfId="376" xr:uid="{794A2CDC-9753-4120-AF29-BD4423D6B01B}"/>
    <cellStyle name="40 % – uthevingsfarge 2 2 6" xfId="735" xr:uid="{D054DBAC-4EE6-4A3B-8E99-1826E6453E9D}"/>
    <cellStyle name="40 % - uthevingsfarge 2 2 6 10" xfId="3440" xr:uid="{2481FFAE-FBC1-4BF9-94B1-6D082BD5CAD6}"/>
    <cellStyle name="40 % - uthevingsfarge 2 2 6 11" xfId="3624" xr:uid="{D2818007-3462-47A4-B53C-C7E8EB2391EA}"/>
    <cellStyle name="40 % - uthevingsfarge 2 2 6 12" xfId="3806" xr:uid="{3556D87B-FA48-404B-BA88-88277B8EAEA1}"/>
    <cellStyle name="40 % - uthevingsfarge 2 2 6 13" xfId="3984" xr:uid="{C521B8C4-1F8E-4DB0-A1A6-8FEC4A88B281}"/>
    <cellStyle name="40 % - uthevingsfarge 2 2 6 14" xfId="4156" xr:uid="{1465827B-6701-4E60-84FA-8607F8F83FF3}"/>
    <cellStyle name="40 % - uthevingsfarge 2 2 6 15" xfId="4319" xr:uid="{F591B5F8-ED4A-41AF-9A61-FCA5460CDA34}"/>
    <cellStyle name="40 % - uthevingsfarge 2 2 6 16" xfId="4467" xr:uid="{C5C504B8-3A2E-40E0-B313-746F43C3A7E5}"/>
    <cellStyle name="40 % - uthevingsfarge 2 2 6 17" xfId="4602" xr:uid="{B03ECFB0-658E-46A2-8838-C7EAB0EEFC2E}"/>
    <cellStyle name="40 % - uthevingsfarge 2 2 6 2" xfId="1342" xr:uid="{777EBA33-9D80-4D2C-AFAA-5CB7C90B7337}"/>
    <cellStyle name="40 % - uthevingsfarge 2 2 6 3" xfId="1949" xr:uid="{EDED8219-B91E-44D3-B124-2359325196DD}"/>
    <cellStyle name="40 % - uthevingsfarge 2 2 6 4" xfId="2137" xr:uid="{29C4872E-EB91-4D48-9A7D-CD10E4A38777}"/>
    <cellStyle name="40 % - uthevingsfarge 2 2 6 5" xfId="2285" xr:uid="{45CF632F-D93B-4686-9E3C-0C3054893034}"/>
    <cellStyle name="40 % - uthevingsfarge 2 2 6 6" xfId="2420" xr:uid="{5F178D9E-0AAD-4CCC-BA11-E179A6D26D71}"/>
    <cellStyle name="40 % - uthevingsfarge 2 2 6 7" xfId="2822" xr:uid="{626BE37F-A599-49BB-A13A-77C322C87DC8}"/>
    <cellStyle name="40 % - uthevingsfarge 2 2 6 8" xfId="3069" xr:uid="{4FD94A0C-D964-4014-A2C4-BC61FBC4F598}"/>
    <cellStyle name="40 % - uthevingsfarge 2 2 6 9" xfId="3255" xr:uid="{584602CE-E857-4661-958A-70571A88A5B8}"/>
    <cellStyle name="40 % - uthevingsfarge 2 2 7" xfId="1495" xr:uid="{2E08BA6C-6A61-4D86-95F4-DA893D5755E9}"/>
    <cellStyle name="40 % – uthevingsfarge 2 2 7" xfId="1037" xr:uid="{2306B858-0BEC-4FEB-B364-F68FA3CF08C3}"/>
    <cellStyle name="40 % - uthevingsfarge 2 2 8" xfId="1569" xr:uid="{1664082D-D822-427E-87F2-D84EF6968078}"/>
    <cellStyle name="40 % – uthevingsfarge 2 2 8" xfId="1245" xr:uid="{B1CD07DD-8812-4884-81FA-64F80691ED5F}"/>
    <cellStyle name="40 % - uthevingsfarge 2 2 9" xfId="1281" xr:uid="{2FC92B3D-757B-4824-A33D-1B6349B50B6E}"/>
    <cellStyle name="40 % – uthevingsfarge 2 2 9" xfId="1349" xr:uid="{CBDBD83F-F05C-437A-B770-494C02D65932}"/>
    <cellStyle name="40 % - uthevingsfarge 2 3" xfId="126" xr:uid="{00000000-0005-0000-0000-000037000000}"/>
    <cellStyle name="40 % – uthevingsfarge 2 3" xfId="342" xr:uid="{137AF1AC-171C-4CCA-92AC-A02A749BBC4F}"/>
    <cellStyle name="40 % - uthevingsfarge 2 3 10" xfId="633" xr:uid="{4BE1DC60-21A7-418E-86CA-B390855BE01D}"/>
    <cellStyle name="40 % – uthevingsfarge 2 3 10" xfId="1604" xr:uid="{A67CA96A-E7AD-4319-B511-92BF4E711CE7}"/>
    <cellStyle name="40 % - uthevingsfarge 2 3 11" xfId="1739" xr:uid="{262E04F4-9F1A-4138-A937-AF53DED50F4C}"/>
    <cellStyle name="40 % – uthevingsfarge 2 3 11" xfId="471" xr:uid="{67E1E7C3-56F6-4CB6-A9EF-91977F590FD6}"/>
    <cellStyle name="40 % - uthevingsfarge 2 3 12" xfId="1943" xr:uid="{8E8A3C85-BB90-4122-AD0C-76088D87923D}"/>
    <cellStyle name="40 % - uthevingsfarge 2 3 13" xfId="1708" xr:uid="{C577A1D3-C326-4860-992A-E743D3FE0235}"/>
    <cellStyle name="40 % - uthevingsfarge 2 3 14" xfId="2098" xr:uid="{5968C0DA-5828-4D12-9CED-D2916B35E8BC}"/>
    <cellStyle name="40 % - uthevingsfarge 2 3 15" xfId="2581" xr:uid="{909DCB35-3788-4ECE-965C-6ED86F360E04}"/>
    <cellStyle name="40 % - uthevingsfarge 2 3 16" xfId="2824" xr:uid="{A53CEC87-9DFB-4B61-ACF6-3422D790EEB3}"/>
    <cellStyle name="40 % - uthevingsfarge 2 3 17" xfId="2540" xr:uid="{625438CC-AB9D-4B50-AA0E-D88EBBFE3418}"/>
    <cellStyle name="40 % - uthevingsfarge 2 3 18" xfId="3019" xr:uid="{0619E235-F888-4365-9334-07CD12C7905A}"/>
    <cellStyle name="40 % - uthevingsfarge 2 3 19" xfId="3205" xr:uid="{6042386F-D633-4077-9BED-977AAC7D0A0B}"/>
    <cellStyle name="40 % - uthevingsfarge 2 3 2" xfId="172" xr:uid="{00000000-0005-0000-0000-000038000000}"/>
    <cellStyle name="40 % – uthevingsfarge 2 3 2" xfId="574" xr:uid="{A1294A2D-353D-47C2-B015-148C6857515A}"/>
    <cellStyle name="40 % - uthevingsfarge 2 3 2 10" xfId="2691" xr:uid="{0249D6C4-5DE9-4548-87AC-574CF7DDB388}"/>
    <cellStyle name="40 % - uthevingsfarge 2 3 2 11" xfId="2652" xr:uid="{56EBA70B-5E76-4812-A58D-9E868AFCC6B1}"/>
    <cellStyle name="40 % - uthevingsfarge 2 3 2 12" xfId="2910" xr:uid="{F0EFAEB1-EB82-44F2-982C-81FD6D63D0D4}"/>
    <cellStyle name="40 % - uthevingsfarge 2 3 2 13" xfId="2891" xr:uid="{CDE80A89-D5E1-46CF-9EB7-16DD70767C3F}"/>
    <cellStyle name="40 % - uthevingsfarge 2 3 2 14" xfId="3095" xr:uid="{99EF3D02-1417-416C-A6E2-08D9765B923F}"/>
    <cellStyle name="40 % - uthevingsfarge 2 3 2 15" xfId="3281" xr:uid="{A2CEFA44-4713-4B92-9F6F-615089D0B88F}"/>
    <cellStyle name="40 % - uthevingsfarge 2 3 2 16" xfId="3466" xr:uid="{5D68AD80-A0ED-4C3D-B95E-27891E95D779}"/>
    <cellStyle name="40 % - uthevingsfarge 2 3 2 17" xfId="3650" xr:uid="{982923DA-BA2F-4683-82E2-FC918C3A8EF5}"/>
    <cellStyle name="40 % - uthevingsfarge 2 3 2 18" xfId="3832" xr:uid="{6D49AC09-3FCA-4132-A6B4-B9E6D0851A0C}"/>
    <cellStyle name="40 % - uthevingsfarge 2 3 2 2" xfId="315" xr:uid="{2A4A6911-51CA-4728-B855-B6A35F171ED0}"/>
    <cellStyle name="40 % – uthevingsfarge 2 3 2 2" xfId="863" xr:uid="{A59C83C6-406A-4C4F-8158-8AA415638CDC}"/>
    <cellStyle name="40 % - uthevingsfarge 2 3 2 2 10" xfId="3567" xr:uid="{0336CCFD-311D-495D-834B-6A403ACAB3F0}"/>
    <cellStyle name="40 % - uthevingsfarge 2 3 2 2 11" xfId="3750" xr:uid="{004D2100-566C-4CBC-B7F1-43575F82D0F8}"/>
    <cellStyle name="40 % - uthevingsfarge 2 3 2 2 12" xfId="3930" xr:uid="{48440BDF-952A-4A5C-A621-CD4E7777B289}"/>
    <cellStyle name="40 % - uthevingsfarge 2 3 2 2 13" xfId="4103" xr:uid="{9723D30C-6D58-4F49-8E3E-D5EEF2F40E99}"/>
    <cellStyle name="40 % - uthevingsfarge 2 3 2 2 14" xfId="4271" xr:uid="{0B916E3A-88EB-4D3E-BE21-82B6BBCE79CF}"/>
    <cellStyle name="40 % - uthevingsfarge 2 3 2 2 15" xfId="4426" xr:uid="{0DA4C060-9AD0-4E2E-A84F-CCB5703F8F77}"/>
    <cellStyle name="40 % - uthevingsfarge 2 3 2 2 16" xfId="4572" xr:uid="{A1569B4A-1A3B-4E40-BFDB-0B6DCD1D7E38}"/>
    <cellStyle name="40 % - uthevingsfarge 2 3 2 2 2" xfId="1893" xr:uid="{E4EFB683-BE01-4D51-8353-230396EA00F2}"/>
    <cellStyle name="40 % - uthevingsfarge 2 3 2 2 3" xfId="2089" xr:uid="{56242578-60B0-474F-8568-6A49E570AEC9}"/>
    <cellStyle name="40 % - uthevingsfarge 2 3 2 2 4" xfId="2244" xr:uid="{59EDDD76-F6CE-4458-A169-0D2C4D4DE413}"/>
    <cellStyle name="40 % - uthevingsfarge 2 3 2 2 5" xfId="2390" xr:uid="{F667B530-8A1C-44DF-8C47-41277021A033}"/>
    <cellStyle name="40 % - uthevingsfarge 2 3 2 2 6" xfId="2762" xr:uid="{14C3C2A7-6C8C-4C27-9083-5734B4DFCD6A}"/>
    <cellStyle name="40 % - uthevingsfarge 2 3 2 2 7" xfId="3010" xr:uid="{E0E41206-6EE6-4B76-A92C-3527D1AACC85}"/>
    <cellStyle name="40 % - uthevingsfarge 2 3 2 2 8" xfId="3196" xr:uid="{D8A0E4D9-485D-487B-8EB6-80F9275EF27C}"/>
    <cellStyle name="40 % - uthevingsfarge 2 3 2 2 9" xfId="3382" xr:uid="{82D349B4-6A20-4F9D-B019-0A7A87F721B9}"/>
    <cellStyle name="40 % - uthevingsfarge 2 3 2 3" xfId="924" xr:uid="{CECA7DE4-A35F-44F4-9B74-83107B6CBF18}"/>
    <cellStyle name="40 % - uthevingsfarge 2 3 2 4" xfId="1783" xr:uid="{F9D0E026-FAA4-4113-A417-EA38D39B4CB3}"/>
    <cellStyle name="40 % - uthevingsfarge 2 3 2 5" xfId="1915" xr:uid="{87A30392-4A0E-44DA-8354-0E58C7BC2A67}"/>
    <cellStyle name="40 % - uthevingsfarge 2 3 2 6" xfId="536" xr:uid="{6E6EAB8E-4D12-45C7-9606-D7B4D3876D88}"/>
    <cellStyle name="40 % - uthevingsfarge 2 3 2 7" xfId="1703" xr:uid="{D55097F1-1BC7-49C6-BA32-119FBDD3C5E4}"/>
    <cellStyle name="40 % - uthevingsfarge 2 3 2 8" xfId="2627" xr:uid="{450794FB-8521-48CE-A323-A80EAF1E6B58}"/>
    <cellStyle name="40 % - uthevingsfarge 2 3 2 9" xfId="2658" xr:uid="{F770F0B9-896D-4270-B6BA-2BD82F31D483}"/>
    <cellStyle name="40 % - uthevingsfarge 2 3 20" xfId="3391" xr:uid="{F5DFDDB4-62A2-493D-95DB-D513F2641EE1}"/>
    <cellStyle name="40 % - uthevingsfarge 2 3 21" xfId="3576" xr:uid="{C2BF6077-76C1-4B22-9199-CA179AF945B2}"/>
    <cellStyle name="40 % - uthevingsfarge 2 3 22" xfId="3759" xr:uid="{DA5AB2B4-A851-4AB3-8874-CF984341C753}"/>
    <cellStyle name="40 % - uthevingsfarge 2 3 23" xfId="3939" xr:uid="{6C336776-51BD-439C-B95B-BC08BDCF886E}"/>
    <cellStyle name="40 % - uthevingsfarge 2 3 24" xfId="4112" xr:uid="{969671FD-A4BA-4845-B30B-20335E79A2DC}"/>
    <cellStyle name="40 % - uthevingsfarge 2 3 25" xfId="4280" xr:uid="{47B7992F-7FB6-457D-8050-AFC338C938F5}"/>
    <cellStyle name="40 % - uthevingsfarge 2 3 3" xfId="271" xr:uid="{3BC02D6B-48DE-46B5-8180-45E8097560E7}"/>
    <cellStyle name="40 % – uthevingsfarge 2 3 3" xfId="755" xr:uid="{98E1160B-9261-4A28-9B0C-E5385B297887}"/>
    <cellStyle name="40 % - uthevingsfarge 2 3 3 10" xfId="3339" xr:uid="{B5B58587-0C0A-40B2-8728-DD2EA349DB0D}"/>
    <cellStyle name="40 % - uthevingsfarge 2 3 3 11" xfId="3524" xr:uid="{941EE044-5B55-4FDC-BD38-59C57071E242}"/>
    <cellStyle name="40 % - uthevingsfarge 2 3 3 12" xfId="3708" xr:uid="{656D11E0-606E-4A4E-8D0D-D24F8B835C05}"/>
    <cellStyle name="40 % - uthevingsfarge 2 3 3 13" xfId="3888" xr:uid="{064050DC-5EE7-4B6B-B606-3B8F9F9F8135}"/>
    <cellStyle name="40 % - uthevingsfarge 2 3 3 14" xfId="4062" xr:uid="{8B034339-CC96-4C66-8D28-83D74BB2A908}"/>
    <cellStyle name="40 % - uthevingsfarge 2 3 3 15" xfId="4232" xr:uid="{064DFCD8-003D-48F4-9CBB-274D8875EAA1}"/>
    <cellStyle name="40 % - uthevingsfarge 2 3 3 16" xfId="4389" xr:uid="{7A1D30D3-D08F-4C24-8B72-FE1A592C128E}"/>
    <cellStyle name="40 % - uthevingsfarge 2 3 3 17" xfId="4535" xr:uid="{F9369995-E282-4DB2-AF25-8A8A6CA5B808}"/>
    <cellStyle name="40 % - uthevingsfarge 2 3 3 2" xfId="1227" xr:uid="{1B930D3B-A02E-41EC-8E6C-DC182184A908}"/>
    <cellStyle name="40 % - uthevingsfarge 2 3 3 3" xfId="1850" xr:uid="{85CB08AA-A397-411F-8011-A0E185EEB0E6}"/>
    <cellStyle name="40 % - uthevingsfarge 2 3 3 4" xfId="2050" xr:uid="{49DB3E91-A5D8-4AF6-985E-53D2641669B6}"/>
    <cellStyle name="40 % - uthevingsfarge 2 3 3 5" xfId="2207" xr:uid="{CB391BE3-553F-4C61-A81D-EC1011CCC84C}"/>
    <cellStyle name="40 % - uthevingsfarge 2 3 3 6" xfId="2353" xr:uid="{213CDA04-120A-4F02-8CA4-E365CA9631B4}"/>
    <cellStyle name="40 % - uthevingsfarge 2 3 3 7" xfId="2718" xr:uid="{D498F331-6DBD-4C9B-855D-9123FFCF6138}"/>
    <cellStyle name="40 % - uthevingsfarge 2 3 3 8" xfId="2967" xr:uid="{EBC1AB4E-A5C3-426B-801B-0F835FA36E64}"/>
    <cellStyle name="40 % - uthevingsfarge 2 3 3 9" xfId="3153" xr:uid="{B3464C68-FF16-4E13-98F5-595BD2226FC1}"/>
    <cellStyle name="40 % - uthevingsfarge 2 3 4" xfId="388" xr:uid="{0CE1D046-A9F7-468F-9A0E-6A012367F0CC}"/>
    <cellStyle name="40 % – uthevingsfarge 2 3 4" xfId="1057" xr:uid="{010C145C-B339-4264-A189-745D87370952}"/>
    <cellStyle name="40 % - uthevingsfarge 2 3 4 10" xfId="3452" xr:uid="{4700FA53-9A7F-41DA-B674-3B932A7E4550}"/>
    <cellStyle name="40 % - uthevingsfarge 2 3 4 11" xfId="3636" xr:uid="{D5C0C937-C28E-4A24-80EA-4C94E4FFFFD9}"/>
    <cellStyle name="40 % - uthevingsfarge 2 3 4 12" xfId="3818" xr:uid="{1F0B08E3-E7F7-476C-BEF7-DDB8A8B5EAAA}"/>
    <cellStyle name="40 % - uthevingsfarge 2 3 4 13" xfId="3996" xr:uid="{F87A704F-D597-466A-9B86-5CB638716797}"/>
    <cellStyle name="40 % - uthevingsfarge 2 3 4 14" xfId="4168" xr:uid="{B0DED4CA-4D0D-489E-BC44-28C0CCAD593A}"/>
    <cellStyle name="40 % - uthevingsfarge 2 3 4 15" xfId="4331" xr:uid="{401E2198-CCCE-4C7B-8E71-FCFE6E6B9AE6}"/>
    <cellStyle name="40 % - uthevingsfarge 2 3 4 16" xfId="4479" xr:uid="{BFDFC933-6EC2-4704-BED9-111FF5C3FB75}"/>
    <cellStyle name="40 % - uthevingsfarge 2 3 4 17" xfId="4612" xr:uid="{88CE36F6-E240-43EC-AC18-D88DB1531826}"/>
    <cellStyle name="40 % - uthevingsfarge 2 3 4 2" xfId="1075" xr:uid="{365C5D5C-3A49-47E7-838A-17AF679CFCDE}"/>
    <cellStyle name="40 % - uthevingsfarge 2 3 4 3" xfId="1961" xr:uid="{AC8F3E17-62FD-48E2-B462-868ABC834D2C}"/>
    <cellStyle name="40 % - uthevingsfarge 2 3 4 4" xfId="2149" xr:uid="{D39AEFC6-56C4-43A2-A36C-040F179E5524}"/>
    <cellStyle name="40 % - uthevingsfarge 2 3 4 5" xfId="2297" xr:uid="{B5D7B90D-4120-47CA-B6DA-C309E44AEF31}"/>
    <cellStyle name="40 % - uthevingsfarge 2 3 4 6" xfId="2430" xr:uid="{46D037D6-35EE-40FC-A7DB-557362C40C7E}"/>
    <cellStyle name="40 % - uthevingsfarge 2 3 4 7" xfId="2834" xr:uid="{A88F2306-E0CF-4BEA-A255-DBB020EE0870}"/>
    <cellStyle name="40 % - uthevingsfarge 2 3 4 8" xfId="3081" xr:uid="{76ECFE58-24F6-4C25-AA95-3B35D5C19847}"/>
    <cellStyle name="40 % - uthevingsfarge 2 3 4 9" xfId="3267" xr:uid="{13D4CB75-4EF0-4072-A47E-4DA28033A26E}"/>
    <cellStyle name="40 % - uthevingsfarge 2 3 5" xfId="422" xr:uid="{46EA9C69-5F15-4223-ABCB-F6FD9EE85902}"/>
    <cellStyle name="40 % – uthevingsfarge 2 3 5" xfId="804" xr:uid="{A61F9141-4364-4CFE-942F-ED9EB8566005}"/>
    <cellStyle name="40 % - uthevingsfarge 2 3 5 10" xfId="3485" xr:uid="{CD553B1B-276C-4AFD-97EA-B78879AFB778}"/>
    <cellStyle name="40 % - uthevingsfarge 2 3 5 11" xfId="3669" xr:uid="{5762702C-AD36-408D-A00C-D68E0B78B590}"/>
    <cellStyle name="40 % - uthevingsfarge 2 3 5 12" xfId="3850" xr:uid="{17D435B9-9E72-4D4C-8FB4-1CB39ABC25D9}"/>
    <cellStyle name="40 % - uthevingsfarge 2 3 5 13" xfId="4026" xr:uid="{87841262-AB56-4F7E-A3D6-934BDE65F2CB}"/>
    <cellStyle name="40 % - uthevingsfarge 2 3 5 14" xfId="4198" xr:uid="{B103EDB8-6291-4749-BB5E-509A11E26031}"/>
    <cellStyle name="40 % - uthevingsfarge 2 3 5 15" xfId="4358" xr:uid="{00C43633-CA7F-471F-B7DB-70F5A59245C6}"/>
    <cellStyle name="40 % - uthevingsfarge 2 3 5 16" xfId="4504" xr:uid="{43C55B84-5232-42A2-8A34-A321E8F153C4}"/>
    <cellStyle name="40 % - uthevingsfarge 2 3 5 17" xfId="4635" xr:uid="{A65994C8-DD95-4B17-9189-C38016906626}"/>
    <cellStyle name="40 % - uthevingsfarge 2 3 5 2" xfId="813" xr:uid="{92F90F92-F172-4375-B345-88F600D70F96}"/>
    <cellStyle name="40 % - uthevingsfarge 2 3 5 3" xfId="1993" xr:uid="{9BB2C5C1-6B11-41A6-9B1F-198313CF4560}"/>
    <cellStyle name="40 % - uthevingsfarge 2 3 5 4" xfId="2176" xr:uid="{9C75BAF5-13A5-4D7C-9976-E0588D0420D4}"/>
    <cellStyle name="40 % - uthevingsfarge 2 3 5 5" xfId="2322" xr:uid="{3EDE70D7-E7EA-48B0-8C3B-31F324C65817}"/>
    <cellStyle name="40 % - uthevingsfarge 2 3 5 6" xfId="2453" xr:uid="{4012059C-B4E8-455B-9A1D-BD5EE5C602A3}"/>
    <cellStyle name="40 % - uthevingsfarge 2 3 5 7" xfId="2868" xr:uid="{08C798DB-CD6F-4EE6-A589-F6E6AEF43EB0}"/>
    <cellStyle name="40 % - uthevingsfarge 2 3 5 8" xfId="3114" xr:uid="{607EFE97-B6A1-423C-95C5-C4FB679FDAE4}"/>
    <cellStyle name="40 % - uthevingsfarge 2 3 5 9" xfId="3300" xr:uid="{C414C7A2-8B5D-43C8-927F-A0D4B873F6BB}"/>
    <cellStyle name="40 % - uthevingsfarge 2 3 6" xfId="1327" xr:uid="{A619F302-6E76-4277-A987-468E04456CE5}"/>
    <cellStyle name="40 % – uthevingsfarge 2 3 6" xfId="1197" xr:uid="{36EBB8CE-B6B6-4E64-AA4C-6F634DE38D28}"/>
    <cellStyle name="40 % - uthevingsfarge 2 3 7" xfId="1363" xr:uid="{307FD24F-6EAE-4A3A-B195-E9D10AFA3065}"/>
    <cellStyle name="40 % – uthevingsfarge 2 3 7" xfId="1424" xr:uid="{320F107C-B677-46E8-8905-BB1B8437978C}"/>
    <cellStyle name="40 % - uthevingsfarge 2 3 8" xfId="1408" xr:uid="{B423ED5C-D95C-4F25-BEA5-2332CB1C5261}"/>
    <cellStyle name="40 % – uthevingsfarge 2 3 8" xfId="1044" xr:uid="{28062D57-CEE0-4CAD-AFD0-8A886A5A2743}"/>
    <cellStyle name="40 % - uthevingsfarge 2 3 9" xfId="1461" xr:uid="{246EA044-AC8B-4D8A-B2EB-12823DB9AD15}"/>
    <cellStyle name="40 % – uthevingsfarge 2 3 9" xfId="1348" xr:uid="{F9DECE5F-F5F6-4D71-81ED-79E00C41F797}"/>
    <cellStyle name="40 % - uthevingsfarge 2 4" xfId="141" xr:uid="{00000000-0005-0000-0000-000039000000}"/>
    <cellStyle name="40 % – uthevingsfarge 2 4" xfId="402" xr:uid="{1F3664EC-FBE5-48CB-B768-D46E161C207C}"/>
    <cellStyle name="40 % - uthevingsfarge 2 4 10" xfId="606" xr:uid="{A467F7CF-C2E8-4FF5-9C6F-B421B3D6F92D}"/>
    <cellStyle name="40 % – uthevingsfarge 2 4 10" xfId="500" xr:uid="{9B05DB0C-6299-421E-8F50-5ED0B788E6A2}"/>
    <cellStyle name="40 % - uthevingsfarge 2 4 11" xfId="1753" xr:uid="{C1C4CBBF-0D5F-48A6-ACBA-17C74857761A}"/>
    <cellStyle name="40 % - uthevingsfarge 2 4 12" xfId="1996" xr:uid="{F4B0D977-9EB1-42AB-8A6F-069A93A5C0CF}"/>
    <cellStyle name="40 % - uthevingsfarge 2 4 13" xfId="1678" xr:uid="{8F893172-C667-4346-AA95-91223CA9E5B3}"/>
    <cellStyle name="40 % - uthevingsfarge 2 4 14" xfId="1701" xr:uid="{FDC598BB-8A1F-436C-B35D-9E859E3C2E31}"/>
    <cellStyle name="40 % - uthevingsfarge 2 4 15" xfId="2596" xr:uid="{E6379947-7D90-4192-9E85-DFFB2D78C9D9}"/>
    <cellStyle name="40 % - uthevingsfarge 2 4 16" xfId="2637" xr:uid="{7A69FE73-3B3E-49D8-A5EA-B6025184CFBA}"/>
    <cellStyle name="40 % - uthevingsfarge 2 4 17" xfId="2638" xr:uid="{26108F93-5A0C-491B-B977-DC9D8B1E9EE8}"/>
    <cellStyle name="40 % - uthevingsfarge 2 4 18" xfId="2792" xr:uid="{51A6CF15-A593-44DA-81A7-9D018B237C7B}"/>
    <cellStyle name="40 % - uthevingsfarge 2 4 19" xfId="2501" xr:uid="{A618BF83-E8CD-43A9-93DC-D5139D54FD98}"/>
    <cellStyle name="40 % - uthevingsfarge 2 4 2" xfId="284" xr:uid="{D5D9BAA2-6A4F-4192-BDC8-F6F0D51FD1E5}"/>
    <cellStyle name="40 % – uthevingsfarge 2 4 2" xfId="784" xr:uid="{791AD464-E057-45FE-960B-1F779F72DBA8}"/>
    <cellStyle name="40 % - uthevingsfarge 2 4 2 10" xfId="3352" xr:uid="{7525F7AD-DE8F-4CB3-802F-7C49CF400576}"/>
    <cellStyle name="40 % - uthevingsfarge 2 4 2 11" xfId="3537" xr:uid="{99E187EA-2E4D-42DB-8036-2242AC988AE5}"/>
    <cellStyle name="40 % - uthevingsfarge 2 4 2 12" xfId="3721" xr:uid="{A58C167C-4BE2-4F9D-9CDD-9C004F79D6F8}"/>
    <cellStyle name="40 % - uthevingsfarge 2 4 2 13" xfId="3901" xr:uid="{6AA4855B-42F0-4358-AB8B-D677D6E8775E}"/>
    <cellStyle name="40 % - uthevingsfarge 2 4 2 14" xfId="4074" xr:uid="{4F986E24-BD13-4992-9479-105000111986}"/>
    <cellStyle name="40 % - uthevingsfarge 2 4 2 15" xfId="4244" xr:uid="{943259B7-E586-4CC8-8B67-B14842AE6B79}"/>
    <cellStyle name="40 % - uthevingsfarge 2 4 2 16" xfId="4401" xr:uid="{FCDAFA0F-28D3-4C5F-BE03-3C50AA8AAA43}"/>
    <cellStyle name="40 % - uthevingsfarge 2 4 2 17" xfId="4547" xr:uid="{AFEEF2AF-A9CE-4EF6-AB5B-B2DD5132D2E5}"/>
    <cellStyle name="40 % - uthevingsfarge 2 4 2 2" xfId="897" xr:uid="{DADCFD54-47B6-4A05-9A1C-58487A9D566B}"/>
    <cellStyle name="40 % - uthevingsfarge 2 4 2 3" xfId="1863" xr:uid="{62B6336D-183A-45E9-B951-0B4EE29C787A}"/>
    <cellStyle name="40 % - uthevingsfarge 2 4 2 4" xfId="2062" xr:uid="{063B339A-0E35-4371-BA61-51849C16D479}"/>
    <cellStyle name="40 % - uthevingsfarge 2 4 2 5" xfId="2219" xr:uid="{1A8C17D4-1BA1-49C5-8373-B7AC29963C41}"/>
    <cellStyle name="40 % - uthevingsfarge 2 4 2 6" xfId="2365" xr:uid="{A13B753B-F637-45B5-97B8-B9F3E6A33110}"/>
    <cellStyle name="40 % - uthevingsfarge 2 4 2 7" xfId="2731" xr:uid="{46E54B9E-1805-4A38-B91E-A99F3145EFBE}"/>
    <cellStyle name="40 % - uthevingsfarge 2 4 2 8" xfId="2980" xr:uid="{FCE3B389-845A-4E89-9F66-70A66F76DB57}"/>
    <cellStyle name="40 % - uthevingsfarge 2 4 2 9" xfId="3166" xr:uid="{1069511D-311F-44CE-8522-CE83A5097F8B}"/>
    <cellStyle name="40 % - uthevingsfarge 2 4 20" xfId="2468" xr:uid="{40B72F04-415B-4FCA-A0B7-B2053B797E46}"/>
    <cellStyle name="40 % - uthevingsfarge 2 4 21" xfId="2947" xr:uid="{4AF416F1-2D17-41F5-9004-ABD3E53BD2B5}"/>
    <cellStyle name="40 % - uthevingsfarge 2 4 22" xfId="3134" xr:uid="{618BAD61-BF55-4CB4-AC31-7AC4A67D1091}"/>
    <cellStyle name="40 % - uthevingsfarge 2 4 23" xfId="3320" xr:uid="{4284E095-5F22-43FB-BF24-B846883B8173}"/>
    <cellStyle name="40 % - uthevingsfarge 2 4 24" xfId="3505" xr:uid="{460E8791-3656-476F-8C4D-2010FAE0093E}"/>
    <cellStyle name="40 % - uthevingsfarge 2 4 25" xfId="3689" xr:uid="{638EACA3-52AA-4D12-9161-3EBEB26FC69E}"/>
    <cellStyle name="40 % - uthevingsfarge 2 4 3" xfId="430" xr:uid="{24CBFD6A-001B-4801-A7AA-327B979CCAF0}"/>
    <cellStyle name="40 % – uthevingsfarge 2 4 3" xfId="1085" xr:uid="{01E21260-7C5E-4D87-B720-72CD3A372A5F}"/>
    <cellStyle name="40 % - uthevingsfarge 2 4 3 10" xfId="3492" xr:uid="{84F9337D-A7B6-45E9-B48D-B6630D365FBD}"/>
    <cellStyle name="40 % - uthevingsfarge 2 4 3 11" xfId="3676" xr:uid="{EFD7114A-EB23-49C2-AF44-EA62AEC026C9}"/>
    <cellStyle name="40 % - uthevingsfarge 2 4 3 12" xfId="3857" xr:uid="{C5A97D71-BEEB-4433-B7B1-C24C93F06336}"/>
    <cellStyle name="40 % - uthevingsfarge 2 4 3 13" xfId="4033" xr:uid="{AF6B315F-E3B5-4760-BFE0-E4511769341F}"/>
    <cellStyle name="40 % - uthevingsfarge 2 4 3 14" xfId="4205" xr:uid="{AF18C1AD-86CE-49C0-A2BB-F377637B20D1}"/>
    <cellStyle name="40 % - uthevingsfarge 2 4 3 15" xfId="4365" xr:uid="{5770A87C-4E54-4461-B05A-9E162E826CA2}"/>
    <cellStyle name="40 % - uthevingsfarge 2 4 3 16" xfId="4511" xr:uid="{90341676-5F4D-4FA3-96E3-E9ED08662841}"/>
    <cellStyle name="40 % - uthevingsfarge 2 4 3 17" xfId="4642" xr:uid="{F64C1DEB-F660-4D2D-8BA7-A2F8864835A4}"/>
    <cellStyle name="40 % - uthevingsfarge 2 4 3 2" xfId="1201" xr:uid="{E1D3EEDE-2B8E-4169-A402-5462F4959473}"/>
    <cellStyle name="40 % - uthevingsfarge 2 4 3 3" xfId="2001" xr:uid="{7828001D-1D4E-428D-993D-656FF6E96126}"/>
    <cellStyle name="40 % - uthevingsfarge 2 4 3 4" xfId="2183" xr:uid="{04430947-2E25-470D-9E08-5B80FFD8DF2A}"/>
    <cellStyle name="40 % - uthevingsfarge 2 4 3 5" xfId="2329" xr:uid="{02102A71-614E-4B87-8981-C91AD290696A}"/>
    <cellStyle name="40 % - uthevingsfarge 2 4 3 6" xfId="2460" xr:uid="{8ECFC011-5A61-49B2-80EA-021A1A892E4F}"/>
    <cellStyle name="40 % - uthevingsfarge 2 4 3 7" xfId="2876" xr:uid="{B4E55915-3847-4068-8004-742A6EF11CEB}"/>
    <cellStyle name="40 % - uthevingsfarge 2 4 3 8" xfId="3121" xr:uid="{E01932BE-141C-4455-AC5B-6C7A046CAB97}"/>
    <cellStyle name="40 % - uthevingsfarge 2 4 3 9" xfId="3307" xr:uid="{690526D9-BAB7-4FCB-9FB9-3C352EBB2BE7}"/>
    <cellStyle name="40 % - uthevingsfarge 2 4 4" xfId="1170" xr:uid="{6321502D-2459-417B-B919-558591EFCC32}"/>
    <cellStyle name="40 % – uthevingsfarge 2 4 4" xfId="1155" xr:uid="{72FA3F06-5395-4255-9A36-0A8AD526E888}"/>
    <cellStyle name="40 % - uthevingsfarge 2 4 5" xfId="1080" xr:uid="{D440D9AE-ED56-4489-9B19-0377AF6020C6}"/>
    <cellStyle name="40 % – uthevingsfarge 2 4 5" xfId="1274" xr:uid="{524D0EE8-0ED7-4ABF-84A4-3545DE55C9CF}"/>
    <cellStyle name="40 % - uthevingsfarge 2 4 6" xfId="1456" xr:uid="{E60FC885-ED12-4BD1-A655-05E0A928C567}"/>
    <cellStyle name="40 % – uthevingsfarge 2 4 6" xfId="1417" xr:uid="{BF0A1719-674E-4247-B14D-3F497DB61740}"/>
    <cellStyle name="40 % - uthevingsfarge 2 4 7" xfId="1071" xr:uid="{344BC478-84CB-404C-A5A7-2EDBAE162622}"/>
    <cellStyle name="40 % – uthevingsfarge 2 4 7" xfId="1358" xr:uid="{099A0FA0-25CC-4101-9CD2-191FD422C74B}"/>
    <cellStyle name="40 % - uthevingsfarge 2 4 8" xfId="1626" xr:uid="{0CF08DD8-DB85-4E3D-8C61-D36B58107427}"/>
    <cellStyle name="40 % – uthevingsfarge 2 4 8" xfId="1423" xr:uid="{C1759615-E1C3-48EE-B8D3-6A530072C892}"/>
    <cellStyle name="40 % - uthevingsfarge 2 4 9" xfId="1242" xr:uid="{ABDCB263-99CC-4788-BDB7-2A9450A37024}"/>
    <cellStyle name="40 % – uthevingsfarge 2 4 9" xfId="1380" xr:uid="{F5F41D88-3250-4A6E-A7E7-8A83AD6D0E65}"/>
    <cellStyle name="40 % – uthevingsfarge 2 5" xfId="425" xr:uid="{6847E5DA-2DBF-4090-B950-81ACA7F6C5B1}"/>
    <cellStyle name="40 % – uthevingsfarge 2 5 2" xfId="834" xr:uid="{B5353CF6-C1DC-46AB-B0B1-3A2F3A891679}"/>
    <cellStyle name="40 % – uthevingsfarge 2 5 3" xfId="545" xr:uid="{0A269CA8-F92C-4CEF-AE15-69D337208742}"/>
    <cellStyle name="40 % – uthevingsfarge 2 6" xfId="674" xr:uid="{DA31BD12-2275-4923-851D-766DD23380E1}"/>
    <cellStyle name="40 % – uthevingsfarge 2 6 2" xfId="964" xr:uid="{4A97A6E0-1CBE-438F-AB1F-5A99A69E5C19}"/>
    <cellStyle name="40 % – uthevingsfarge 2 7" xfId="494" xr:uid="{9FA589E9-E620-4A12-8E0F-15C0F1457FEE}"/>
    <cellStyle name="40 % – uthevingsfarge 2 7 2" xfId="778" xr:uid="{386F760E-89AB-4625-A077-8FDE4FE880AE}"/>
    <cellStyle name="40 % – uthevingsfarge 2 8" xfId="817" xr:uid="{6E56DEF7-4B5E-42C8-BCBB-B536E10BE182}"/>
    <cellStyle name="40 % – uthevingsfarge 2 9" xfId="1116" xr:uid="{85DA7E53-293B-42AC-8F14-119A6F93C748}"/>
    <cellStyle name="40 % – uthevingsfarge 3" xfId="38" builtinId="39" customBuiltin="1"/>
    <cellStyle name="40 % – uthevingsfarge 3 10" xfId="1253" xr:uid="{2A2DCD6B-A3C6-4DBD-968A-55F1619552FB}"/>
    <cellStyle name="40 % – uthevingsfarge 3 11" xfId="548" xr:uid="{46F561C0-1713-46DE-B243-D4476BE05985}"/>
    <cellStyle name="40 % – uthevingsfarge 3 12" xfId="1685" xr:uid="{96BCC82D-DF29-4C05-8779-1CB085EE434C}"/>
    <cellStyle name="40 % – uthevingsfarge 3 13" xfId="2503" xr:uid="{003A7FEA-6955-416C-96A8-25B72E382F2C}"/>
    <cellStyle name="40 % - uthevingsfarge 3 2" xfId="112" xr:uid="{00000000-0005-0000-0000-00003B000000}"/>
    <cellStyle name="40 % – uthevingsfarge 3 2" xfId="232" xr:uid="{990DCA68-66A7-4529-8050-C693510C0976}"/>
    <cellStyle name="40 % - uthevingsfarge 3 2 10" xfId="1661" xr:uid="{6160A8E2-FFD3-4A8D-BDD7-1F977B9B3E80}"/>
    <cellStyle name="40 % – uthevingsfarge 3 2 10" xfId="1412" xr:uid="{5A4799F9-0DC8-40C7-8F3C-D173DAFFBE46}"/>
    <cellStyle name="40 % - uthevingsfarge 3 2 11" xfId="594" xr:uid="{31301CBE-A93B-4BB2-82A7-A97D8B64155E}"/>
    <cellStyle name="40 % – uthevingsfarge 3 2 11" xfId="454" xr:uid="{824EE107-C310-435C-AFF0-CDBDCD6281B3}"/>
    <cellStyle name="40 % - uthevingsfarge 3 2 12" xfId="1728" xr:uid="{F5A11214-6C9A-420A-A81A-85ACE9F0F0F8}"/>
    <cellStyle name="40 % - uthevingsfarge 3 2 13" xfId="1803" xr:uid="{FA1ED684-1DBE-4AAA-A218-865B86C787A2}"/>
    <cellStyle name="40 % - uthevingsfarge 3 2 14" xfId="2016" xr:uid="{2D5FB452-A152-46A8-8B20-FB5F1635F268}"/>
    <cellStyle name="40 % - uthevingsfarge 3 2 15" xfId="2112" xr:uid="{EA46FFBB-9F62-4803-9DFC-37361A010F62}"/>
    <cellStyle name="40 % - uthevingsfarge 3 2 16" xfId="2567" xr:uid="{EF51854E-7EE6-4AF4-B5EA-9BCC56882338}"/>
    <cellStyle name="40 % - uthevingsfarge 3 2 17" xfId="2529" xr:uid="{598485CD-7AC5-49F9-93F8-0BF4392F3A50}"/>
    <cellStyle name="40 % - uthevingsfarge 3 2 18" xfId="2918" xr:uid="{DF25ED61-8B2D-4196-A4D9-92C81ECC1E6D}"/>
    <cellStyle name="40 % - uthevingsfarge 3 2 19" xfId="3042" xr:uid="{B766018F-2429-4645-BA7F-B5427D2FA26F}"/>
    <cellStyle name="40 % - uthevingsfarge 3 2 2" xfId="159" xr:uid="{00000000-0005-0000-0000-00003C000000}"/>
    <cellStyle name="40 % – uthevingsfarge 3 2 2" xfId="557" xr:uid="{167F10F7-85A4-4A81-9AA1-AE7E575966EE}"/>
    <cellStyle name="40 % - uthevingsfarge 3 2 2 10" xfId="622" xr:uid="{65B5FEBA-FEE7-4D03-B7D8-DC3887DE77F8}"/>
    <cellStyle name="40 % - uthevingsfarge 3 2 2 11" xfId="1770" xr:uid="{63C4378F-A0EC-48F1-8B76-3DC0339500FC}"/>
    <cellStyle name="40 % - uthevingsfarge 3 2 2 12" xfId="1796" xr:uid="{7CBC6552-6890-487A-B314-F94F71203780}"/>
    <cellStyle name="40 % - uthevingsfarge 3 2 2 13" xfId="1712" xr:uid="{32C978D9-0C3B-4753-A631-9F16802F30BE}"/>
    <cellStyle name="40 % - uthevingsfarge 3 2 2 14" xfId="1799" xr:uid="{AB514D48-4330-4C76-852F-076CBD76D27A}"/>
    <cellStyle name="40 % - uthevingsfarge 3 2 2 15" xfId="2614" xr:uid="{013401B7-370C-43FF-B1F5-79B5CC599B82}"/>
    <cellStyle name="40 % - uthevingsfarge 3 2 2 16" xfId="2852" xr:uid="{EC29303E-181A-450F-8B2B-876B9CBD5A3F}"/>
    <cellStyle name="40 % - uthevingsfarge 3 2 2 17" xfId="2543" xr:uid="{A460C9B0-F818-4AD7-A571-DB846A673E61}"/>
    <cellStyle name="40 % - uthevingsfarge 3 2 2 18" xfId="2679" xr:uid="{8F73C818-3833-4E9E-845D-384488DDEFAE}"/>
    <cellStyle name="40 % - uthevingsfarge 3 2 2 19" xfId="3028" xr:uid="{0ACF2DF3-AB6C-4779-B658-52AED0454760}"/>
    <cellStyle name="40 % - uthevingsfarge 3 2 2 2" xfId="302" xr:uid="{299A1D44-EA7E-4285-A689-D922119F4C96}"/>
    <cellStyle name="40 % – uthevingsfarge 3 2 2 2" xfId="846" xr:uid="{0DC41AE9-58E9-4CA3-A5CE-D6A34B79F817}"/>
    <cellStyle name="40 % - uthevingsfarge 3 2 2 2 10" xfId="3370" xr:uid="{22E12A5F-34AF-40DF-884C-3722E5D6DC01}"/>
    <cellStyle name="40 % - uthevingsfarge 3 2 2 2 11" xfId="3555" xr:uid="{E99542D6-C850-4BFE-994B-FD93FFC153E8}"/>
    <cellStyle name="40 % - uthevingsfarge 3 2 2 2 12" xfId="3738" xr:uid="{FBE826F8-F34F-4FF3-889F-8103923BC644}"/>
    <cellStyle name="40 % - uthevingsfarge 3 2 2 2 13" xfId="3918" xr:uid="{61CB6CDB-8664-4FE9-8D4E-5D56DDFB207B}"/>
    <cellStyle name="40 % - uthevingsfarge 3 2 2 2 14" xfId="4091" xr:uid="{E0E00385-5672-4034-8E9A-8BEFA4C6354F}"/>
    <cellStyle name="40 % - uthevingsfarge 3 2 2 2 15" xfId="4260" xr:uid="{F3265194-B7B6-468A-B234-EB9DDE4CC8B7}"/>
    <cellStyle name="40 % - uthevingsfarge 3 2 2 2 16" xfId="4415" xr:uid="{248E6FD4-5601-4D31-A0CA-A0BD5263FD25}"/>
    <cellStyle name="40 % - uthevingsfarge 3 2 2 2 17" xfId="4561" xr:uid="{70DAECCB-6D10-4027-9B90-77D2027E280A}"/>
    <cellStyle name="40 % - uthevingsfarge 3 2 2 2 2" xfId="913" xr:uid="{D78EABE2-ADCE-4BAF-AFEA-11907CC97ABB}"/>
    <cellStyle name="40 % - uthevingsfarge 3 2 2 2 3" xfId="1880" xr:uid="{EFBF432C-0016-4E30-9C1B-319826891944}"/>
    <cellStyle name="40 % - uthevingsfarge 3 2 2 2 4" xfId="2078" xr:uid="{CF07FFB1-E868-41DC-B813-E03DCFD0CD6A}"/>
    <cellStyle name="40 % - uthevingsfarge 3 2 2 2 5" xfId="2233" xr:uid="{44961419-EDE5-4EB8-B9D9-C65024FAAA42}"/>
    <cellStyle name="40 % - uthevingsfarge 3 2 2 2 6" xfId="2379" xr:uid="{A40E5260-003F-4141-93FD-2E05F477D0A6}"/>
    <cellStyle name="40 % - uthevingsfarge 3 2 2 2 7" xfId="2749" xr:uid="{601BAD3C-E35D-4486-9E52-2752C5E93559}"/>
    <cellStyle name="40 % - uthevingsfarge 3 2 2 2 8" xfId="2998" xr:uid="{98B2C7EA-E576-4EDB-B542-5A813FDEDCEC}"/>
    <cellStyle name="40 % - uthevingsfarge 3 2 2 2 9" xfId="3184" xr:uid="{C4D938BD-34FE-45CB-A256-8B92B2BB6102}"/>
    <cellStyle name="40 % - uthevingsfarge 3 2 2 20" xfId="3214" xr:uid="{BE1EFC6A-B03A-43BE-A73B-875AC1609FA3}"/>
    <cellStyle name="40 % - uthevingsfarge 3 2 2 21" xfId="3400" xr:uid="{25084D3B-D6FB-4A83-A777-1103A43DBB26}"/>
    <cellStyle name="40 % - uthevingsfarge 3 2 2 22" xfId="3584" xr:uid="{FF5D9A0D-D816-4C3B-BA73-1DFFBE1EC107}"/>
    <cellStyle name="40 % - uthevingsfarge 3 2 2 23" xfId="3766" xr:uid="{DC04951A-D922-4BAA-A94C-56C58AE8BA2A}"/>
    <cellStyle name="40 % - uthevingsfarge 3 2 2 24" xfId="3946" xr:uid="{4C1CF7CE-077A-46D6-A5C3-17A3A8F35F1D}"/>
    <cellStyle name="40 % - uthevingsfarge 3 2 2 25" xfId="4118" xr:uid="{89B2CD3C-AACB-4772-A2CE-A5144B449E30}"/>
    <cellStyle name="40 % - uthevingsfarge 3 2 2 3" xfId="1216" xr:uid="{6691C9A0-2282-46DD-AA6C-C893B3DB31B7}"/>
    <cellStyle name="40 % – uthevingsfarge 3 2 2 3" xfId="1145" xr:uid="{623A2F60-5E64-4A20-ADF9-5ACB07AD938D}"/>
    <cellStyle name="40 % - uthevingsfarge 3 2 2 4" xfId="1268" xr:uid="{D11F38B3-3FF5-4C78-9773-3427B56FCDA2}"/>
    <cellStyle name="40 % – uthevingsfarge 3 2 2 4" xfId="1300" xr:uid="{A6944C2F-B1E0-4F26-ACB8-F9EBF433C3F1}"/>
    <cellStyle name="40 % - uthevingsfarge 3 2 2 5" xfId="1369" xr:uid="{E410ABC5-3929-4FD6-BB5E-9237E8C2E3C8}"/>
    <cellStyle name="40 % – uthevingsfarge 3 2 2 5" xfId="1398" xr:uid="{A24ED57F-B51F-46E5-8F01-7EAC77137A5A}"/>
    <cellStyle name="40 % - uthevingsfarge 3 2 2 6" xfId="1486" xr:uid="{50064BD2-6278-4AF2-A07C-B87DAC67B1F7}"/>
    <cellStyle name="40 % – uthevingsfarge 3 2 2 6" xfId="1489" xr:uid="{CB8EEB11-EB95-45FE-9840-4BA114B80119}"/>
    <cellStyle name="40 % - uthevingsfarge 3 2 2 7" xfId="1166" xr:uid="{74A7072C-D8D9-43AA-B583-7C9C01907804}"/>
    <cellStyle name="40 % – uthevingsfarge 3 2 2 7" xfId="1547" xr:uid="{2F502043-DE84-40F0-A305-8CDD64FCF79D}"/>
    <cellStyle name="40 % - uthevingsfarge 3 2 2 8" xfId="1609" xr:uid="{BC1A4398-E546-4907-A651-207BE09FA53A}"/>
    <cellStyle name="40 % – uthevingsfarge 3 2 2 8" xfId="1529" xr:uid="{0EDEB67A-084C-4096-A46F-1B341DE326B7}"/>
    <cellStyle name="40 % - uthevingsfarge 3 2 2 9" xfId="1631" xr:uid="{061700B2-708F-4A16-96EB-E3B9575F5E36}"/>
    <cellStyle name="40 % – uthevingsfarge 3 2 2 9" xfId="1598" xr:uid="{4A1D9EEA-2055-4259-9BF0-9D5CA9A314C6}"/>
    <cellStyle name="40 % - uthevingsfarge 3 2 20" xfId="3228" xr:uid="{9D93CFFD-15F6-48B6-A020-9DB5ED2F10F5}"/>
    <cellStyle name="40 % - uthevingsfarge 3 2 21" xfId="3414" xr:uid="{ECB6D7F0-7F82-4EA1-88F1-677CFAC23153}"/>
    <cellStyle name="40 % - uthevingsfarge 3 2 22" xfId="3598" xr:uid="{71B45C99-CBA7-4EFD-BA8C-A42C0C47BFA2}"/>
    <cellStyle name="40 % - uthevingsfarge 3 2 23" xfId="3780" xr:uid="{177A6308-AC52-48CA-A6C3-90A600E7B69F}"/>
    <cellStyle name="40 % - uthevingsfarge 3 2 24" xfId="3958" xr:uid="{C8282EA2-2374-466B-BE54-91205F14F271}"/>
    <cellStyle name="40 % - uthevingsfarge 3 2 25" xfId="4130" xr:uid="{15800A56-43E0-4FA6-A2BE-59CCF98B65DE}"/>
    <cellStyle name="40 % - uthevingsfarge 3 2 26" xfId="4294" xr:uid="{638F81FB-6931-49FA-AEB8-EFC31EA64A2E}"/>
    <cellStyle name="40 % - uthevingsfarge 3 2 3" xfId="258" xr:uid="{E80E8585-39DE-43E0-9539-CFEFF989E232}"/>
    <cellStyle name="40 % – uthevingsfarge 3 2 3" xfId="682" xr:uid="{C7210B2F-02A9-4547-A436-7B5A8A9DD4B5}"/>
    <cellStyle name="40 % - uthevingsfarge 3 2 3 10" xfId="3327" xr:uid="{59462086-C622-438E-96FC-79812B3B2D1E}"/>
    <cellStyle name="40 % - uthevingsfarge 3 2 3 11" xfId="3512" xr:uid="{92F15AFB-C1FC-4EF7-A1CE-A490FF260865}"/>
    <cellStyle name="40 % - uthevingsfarge 3 2 3 12" xfId="3696" xr:uid="{B9EECB69-A33E-496C-9DA1-238502E75051}"/>
    <cellStyle name="40 % - uthevingsfarge 3 2 3 13" xfId="3876" xr:uid="{BA66913C-5CD1-4636-B5AF-F38881DFBFD4}"/>
    <cellStyle name="40 % - uthevingsfarge 3 2 3 14" xfId="4050" xr:uid="{7DCC14F4-0E98-407C-B270-7F4D6952E01E}"/>
    <cellStyle name="40 % - uthevingsfarge 3 2 3 15" xfId="4220" xr:uid="{FE9F16DC-B187-4E4B-8A67-D341E448C99C}"/>
    <cellStyle name="40 % - uthevingsfarge 3 2 3 16" xfId="4378" xr:uid="{3E6ADF5D-D066-404A-832F-F9A67605AD18}"/>
    <cellStyle name="40 % - uthevingsfarge 3 2 3 17" xfId="4524" xr:uid="{D4D1126E-5031-4BE4-BCFD-19C132772B3F}"/>
    <cellStyle name="40 % - uthevingsfarge 3 2 3 2" xfId="886" xr:uid="{AC089057-24C1-42B9-B083-8C704441703C}"/>
    <cellStyle name="40 % – uthevingsfarge 3 2 3 2" xfId="972" xr:uid="{B74F4A8C-D064-495E-A804-B2227C15F20B}"/>
    <cellStyle name="40 % - uthevingsfarge 3 2 3 3" xfId="1837" xr:uid="{92C9B139-A910-43D6-A874-2F9DB1E75930}"/>
    <cellStyle name="40 % - uthevingsfarge 3 2 3 4" xfId="2038" xr:uid="{823F9742-FBF6-425A-92A8-7713C8C7CDA8}"/>
    <cellStyle name="40 % - uthevingsfarge 3 2 3 5" xfId="2196" xr:uid="{9C4F93AF-E21B-4348-BA0A-5B3B879A65C4}"/>
    <cellStyle name="40 % - uthevingsfarge 3 2 3 6" xfId="2342" xr:uid="{3EFD9CA1-A4B3-4D5A-B65D-2FE78CF8E6A3}"/>
    <cellStyle name="40 % - uthevingsfarge 3 2 3 7" xfId="2705" xr:uid="{042CAC9C-F844-4638-BDA3-B883FA876D67}"/>
    <cellStyle name="40 % - uthevingsfarge 3 2 3 8" xfId="2954" xr:uid="{E810825A-057F-4262-B943-6347D63A967D}"/>
    <cellStyle name="40 % - uthevingsfarge 3 2 3 9" xfId="3141" xr:uid="{8A0D2450-44CE-428B-8414-2A08C6AA218E}"/>
    <cellStyle name="40 % - uthevingsfarge 3 2 4" xfId="356" xr:uid="{21A3ABD6-8FAD-4630-970B-A205BFCB651A}"/>
    <cellStyle name="40 % – uthevingsfarge 3 2 4" xfId="519" xr:uid="{F0E31046-41BA-43CE-A9E9-F8CAF4F26279}"/>
    <cellStyle name="40 % - uthevingsfarge 3 2 4 10" xfId="3421" xr:uid="{89EDD259-2EFD-4EA4-BA70-0F85145B0F6F}"/>
    <cellStyle name="40 % - uthevingsfarge 3 2 4 11" xfId="3605" xr:uid="{C17D440D-7316-4446-A819-E9C8FE8C0958}"/>
    <cellStyle name="40 % - uthevingsfarge 3 2 4 12" xfId="3787" xr:uid="{96E0F430-FA1F-4E29-B3A1-6FBB16F82F6A}"/>
    <cellStyle name="40 % - uthevingsfarge 3 2 4 13" xfId="3965" xr:uid="{3362904B-1A2F-4BEE-B031-3FDE0DF17422}"/>
    <cellStyle name="40 % - uthevingsfarge 3 2 4 14" xfId="4137" xr:uid="{95DD4E68-3D0E-481C-B3CD-9FFEC58EFC17}"/>
    <cellStyle name="40 % - uthevingsfarge 3 2 4 15" xfId="4301" xr:uid="{1D455E35-ECA4-4598-95B4-7B46FB2F635B}"/>
    <cellStyle name="40 % - uthevingsfarge 3 2 4 16" xfId="4449" xr:uid="{B9C9949A-B0C7-4FAE-B717-159B2C0B910B}"/>
    <cellStyle name="40 % - uthevingsfarge 3 2 4 17" xfId="4586" xr:uid="{46C9868E-72F2-4510-8EEA-AB62AD5920E9}"/>
    <cellStyle name="40 % - uthevingsfarge 3 2 4 2" xfId="1189" xr:uid="{1755E8E4-1809-4494-9E08-13784125ED24}"/>
    <cellStyle name="40 % – uthevingsfarge 3 2 4 2" xfId="803" xr:uid="{B1934185-CB3F-4536-83FD-C480A45F5CD4}"/>
    <cellStyle name="40 % - uthevingsfarge 3 2 4 3" xfId="1930" xr:uid="{B7BAC5F6-5ECE-4959-8F1A-4962DC63D5A9}"/>
    <cellStyle name="40 % - uthevingsfarge 3 2 4 4" xfId="2119" xr:uid="{E59565EC-B1B2-4A71-AF58-F9583733F573}"/>
    <cellStyle name="40 % - uthevingsfarge 3 2 4 5" xfId="2267" xr:uid="{C0AFD5DD-0A3D-465E-84CF-156BFAFD4AB3}"/>
    <cellStyle name="40 % - uthevingsfarge 3 2 4 6" xfId="2404" xr:uid="{030C3FFB-6E04-4D16-BD2D-1688A4C113A9}"/>
    <cellStyle name="40 % - uthevingsfarge 3 2 4 7" xfId="2802" xr:uid="{C97E5459-0BA2-48EA-B83D-197200F4DA48}"/>
    <cellStyle name="40 % - uthevingsfarge 3 2 4 8" xfId="3049" xr:uid="{9CE253A4-0F0F-4B6A-B86C-0917454EFE93}"/>
    <cellStyle name="40 % - uthevingsfarge 3 2 4 9" xfId="3235" xr:uid="{9A4DAF1A-FC1C-4957-8093-D32A45CF3AD2}"/>
    <cellStyle name="40 % - uthevingsfarge 3 2 5" xfId="395" xr:uid="{EC9EB2D5-AB29-4D9C-B269-8C5CFC023C07}"/>
    <cellStyle name="40 % – uthevingsfarge 3 2 5" xfId="488" xr:uid="{732FAF1C-6D9D-46EA-83B8-57845FC3772C}"/>
    <cellStyle name="40 % - uthevingsfarge 3 2 5 10" xfId="3459" xr:uid="{77DB455F-02AC-4503-8A96-D53A18BF2B28}"/>
    <cellStyle name="40 % - uthevingsfarge 3 2 5 11" xfId="3643" xr:uid="{54A07E7D-3A46-4C83-8D54-F3011FF6D2C5}"/>
    <cellStyle name="40 % - uthevingsfarge 3 2 5 12" xfId="3825" xr:uid="{BC936782-D899-4E85-8CF4-BA2A4F3BB97D}"/>
    <cellStyle name="40 % - uthevingsfarge 3 2 5 13" xfId="4002" xr:uid="{19386D7E-C0B3-4073-BAFA-78DBF93EA3DD}"/>
    <cellStyle name="40 % - uthevingsfarge 3 2 5 14" xfId="4174" xr:uid="{9705C40C-8A68-4342-812F-1A0104806C59}"/>
    <cellStyle name="40 % - uthevingsfarge 3 2 5 15" xfId="4336" xr:uid="{378D9B9F-E9A5-45CC-880A-7462C499F020}"/>
    <cellStyle name="40 % - uthevingsfarge 3 2 5 16" xfId="4484" xr:uid="{3B1D18E9-D200-4847-B10B-6451DDD215F3}"/>
    <cellStyle name="40 % - uthevingsfarge 3 2 5 17" xfId="4616" xr:uid="{1B74305E-1AB9-44C5-8087-F3C459E4570F}"/>
    <cellStyle name="40 % - uthevingsfarge 3 2 5 2" xfId="1236" xr:uid="{D0A4441B-D5AF-477F-8E4F-687378A86351}"/>
    <cellStyle name="40 % – uthevingsfarge 3 2 5 2" xfId="772" xr:uid="{F4072031-257B-49A9-A4AF-4F0B33E3F92A}"/>
    <cellStyle name="40 % - uthevingsfarge 3 2 5 3" xfId="1967" xr:uid="{1C6F47DA-55EE-4B9C-9733-5F4B55BBDB6E}"/>
    <cellStyle name="40 % - uthevingsfarge 3 2 5 4" xfId="2154" xr:uid="{B2A93D88-933A-4DD5-B320-41C5960A17F0}"/>
    <cellStyle name="40 % - uthevingsfarge 3 2 5 5" xfId="2302" xr:uid="{127C7E59-8AC4-4623-82EF-6A200A54362E}"/>
    <cellStyle name="40 % - uthevingsfarge 3 2 5 6" xfId="2434" xr:uid="{2CB5E41A-F182-4D74-BA1C-0A0597EFEFEA}"/>
    <cellStyle name="40 % - uthevingsfarge 3 2 5 7" xfId="2841" xr:uid="{C01433BD-CAD4-4B5F-85A1-9B50BF181473}"/>
    <cellStyle name="40 % - uthevingsfarge 3 2 5 8" xfId="3088" xr:uid="{4A3B422E-1BEC-48D9-BD7A-DC5F069D893B}"/>
    <cellStyle name="40 % - uthevingsfarge 3 2 5 9" xfId="3274" xr:uid="{55E83BC0-45B7-4A7F-914B-AF1678104CB1}"/>
    <cellStyle name="40 % - uthevingsfarge 3 2 6" xfId="223" xr:uid="{BA82A4C3-C7B2-4BE7-A2D9-408865540E44}"/>
    <cellStyle name="40 % – uthevingsfarge 3 2 6" xfId="738" xr:uid="{6FDDB52C-62CB-4476-A790-0F80BCD5B8EC}"/>
    <cellStyle name="40 % - uthevingsfarge 3 2 6 10" xfId="2651" xr:uid="{2CBE47A4-B0E5-4AC8-AB0C-644F2A0AE43F}"/>
    <cellStyle name="40 % - uthevingsfarge 3 2 6 11" xfId="2535" xr:uid="{56AC3554-5311-404B-8E8C-04FD1E95A51F}"/>
    <cellStyle name="40 % - uthevingsfarge 3 2 6 12" xfId="2493" xr:uid="{D4FCD57C-F26D-47B6-B8CC-DB33E0094DB7}"/>
    <cellStyle name="40 % - uthevingsfarge 3 2 6 13" xfId="2551" xr:uid="{53A41CB3-A6C7-4934-A0FB-B97EC4659A04}"/>
    <cellStyle name="40 % - uthevingsfarge 3 2 6 14" xfId="2533" xr:uid="{D8485A3B-59D8-48E3-88FF-742EA43AF5E6}"/>
    <cellStyle name="40 % - uthevingsfarge 3 2 6 15" xfId="2940" xr:uid="{49F9648F-8687-4207-8F6D-78F33862DFBF}"/>
    <cellStyle name="40 % - uthevingsfarge 3 2 6 16" xfId="2574" xr:uid="{527AD49D-1D36-4F5A-926F-BE07DC8AFB6B}"/>
    <cellStyle name="40 % - uthevingsfarge 3 2 6 17" xfId="2552" xr:uid="{18F22CAE-AEC5-4D28-928B-0754287D565A}"/>
    <cellStyle name="40 % - uthevingsfarge 3 2 6 2" xfId="1341" xr:uid="{90E8D4C8-8AF0-4328-AA6D-0DD68F53993C}"/>
    <cellStyle name="40 % - uthevingsfarge 3 2 6 3" xfId="1816" xr:uid="{F0252BA3-DBC0-4600-BBAB-420B32883571}"/>
    <cellStyle name="40 % - uthevingsfarge 3 2 6 4" xfId="2019" xr:uid="{59374369-56DF-487A-B9CD-33B87112316F}"/>
    <cellStyle name="40 % - uthevingsfarge 3 2 6 5" xfId="1718" xr:uid="{DE170213-9920-4929-9722-5A5E923D1D10}"/>
    <cellStyle name="40 % - uthevingsfarge 3 2 6 6" xfId="1702" xr:uid="{FECD000D-641B-4DF0-92B1-E32C7632AC67}"/>
    <cellStyle name="40 % - uthevingsfarge 3 2 6 7" xfId="2673" xr:uid="{82C2223C-EA1B-4E32-B437-60330A3C3374}"/>
    <cellStyle name="40 % - uthevingsfarge 3 2 6 8" xfId="2922" xr:uid="{37B6E436-2CCD-41AA-AB0C-FB611A16FBF3}"/>
    <cellStyle name="40 % - uthevingsfarge 3 2 6 9" xfId="2546" xr:uid="{8D6FCED8-BA40-40CB-B984-B93922F3520D}"/>
    <cellStyle name="40 % - uthevingsfarge 3 2 7" xfId="1494" xr:uid="{96415A8F-B484-44E0-9F46-F0206720B794}"/>
    <cellStyle name="40 % – uthevingsfarge 3 2 7" xfId="1040" xr:uid="{AADBCB7E-4252-48AE-A57B-D7C90D78B890}"/>
    <cellStyle name="40 % - uthevingsfarge 3 2 8" xfId="1568" xr:uid="{C0A13535-65D1-4297-9C39-B0F2070DF63A}"/>
    <cellStyle name="40 % – uthevingsfarge 3 2 8" xfId="805" xr:uid="{B5342D7B-EA03-49A6-A99D-398BD2D82E93}"/>
    <cellStyle name="40 % - uthevingsfarge 3 2 9" xfId="1586" xr:uid="{1DC3F99F-9068-4294-A85D-C4F36125779B}"/>
    <cellStyle name="40 % – uthevingsfarge 3 2 9" xfId="1112" xr:uid="{4E17CBC8-0C4E-4FB7-9D4F-93E27B463BF0}"/>
    <cellStyle name="40 % - uthevingsfarge 3 3" xfId="128" xr:uid="{00000000-0005-0000-0000-00003D000000}"/>
    <cellStyle name="40 % – uthevingsfarge 3 3" xfId="343" xr:uid="{98AA5FFD-BD48-42F4-8C2D-EC97DC0610F5}"/>
    <cellStyle name="40 % - uthevingsfarge 3 3 10" xfId="635" xr:uid="{82A00154-504E-4A34-882F-EB8C47869074}"/>
    <cellStyle name="40 % – uthevingsfarge 3 3 10" xfId="1527" xr:uid="{2011E350-ACEC-43B5-8BF2-B90E1264D933}"/>
    <cellStyle name="40 % - uthevingsfarge 3 3 11" xfId="1741" xr:uid="{2BAB0D71-5C04-400D-9FE8-AE7B48243240}"/>
    <cellStyle name="40 % – uthevingsfarge 3 3 11" xfId="474" xr:uid="{AAA1ED13-0B09-4174-91DA-9CEBA368029B}"/>
    <cellStyle name="40 % - uthevingsfarge 3 3 12" xfId="1825" xr:uid="{73632332-5F46-47A6-8E52-D9CFE69EAD04}"/>
    <cellStyle name="40 % - uthevingsfarge 3 3 13" xfId="1709" xr:uid="{C9B9F558-7F61-489F-A632-0803DFB99A7D}"/>
    <cellStyle name="40 % - uthevingsfarge 3 3 14" xfId="1704" xr:uid="{A3393C7B-0666-4672-9BB5-2E25C1D733E9}"/>
    <cellStyle name="40 % - uthevingsfarge 3 3 15" xfId="2583" xr:uid="{D8629405-B1C2-48D4-86C1-92D1FDE1D38A}"/>
    <cellStyle name="40 % - uthevingsfarge 3 3 16" xfId="2682" xr:uid="{384CB107-3350-4C5F-BD36-353995C35AD1}"/>
    <cellStyle name="40 % - uthevingsfarge 3 3 17" xfId="2489" xr:uid="{EA199737-7B57-4AED-AA56-5478F9A15106}"/>
    <cellStyle name="40 % - uthevingsfarge 3 3 18" xfId="2654" xr:uid="{6A26FBE5-A54F-4D76-8DC7-C07BC7AAA7B9}"/>
    <cellStyle name="40 % - uthevingsfarge 3 3 19" xfId="2911" xr:uid="{809CD20E-EF98-4A66-B31D-3AE9E7AA35D5}"/>
    <cellStyle name="40 % - uthevingsfarge 3 3 2" xfId="174" xr:uid="{00000000-0005-0000-0000-00003E000000}"/>
    <cellStyle name="40 % – uthevingsfarge 3 3 2" xfId="577" xr:uid="{7321F44F-248C-4C11-8C3E-439698BCA5A4}"/>
    <cellStyle name="40 % - uthevingsfarge 3 3 2 10" xfId="3071" xr:uid="{04FCA921-574C-47BE-A572-A5C29129DE6B}"/>
    <cellStyle name="40 % - uthevingsfarge 3 3 2 11" xfId="3257" xr:uid="{D88673A2-BE4E-4BCC-9DBC-3A64019CC291}"/>
    <cellStyle name="40 % - uthevingsfarge 3 3 2 12" xfId="3442" xr:uid="{4B4FC7BB-AB64-426A-ABC4-C90430FF3B7B}"/>
    <cellStyle name="40 % - uthevingsfarge 3 3 2 13" xfId="3626" xr:uid="{8D97608C-87E7-4821-8ABB-38B8DDD47CE2}"/>
    <cellStyle name="40 % - uthevingsfarge 3 3 2 14" xfId="3808" xr:uid="{D44FA3D0-4C67-4996-8180-F4AABAEF5ADE}"/>
    <cellStyle name="40 % - uthevingsfarge 3 3 2 15" xfId="3986" xr:uid="{06C5B004-4862-4BE7-9FA2-F30E454A1EAF}"/>
    <cellStyle name="40 % - uthevingsfarge 3 3 2 16" xfId="4158" xr:uid="{5A0BE5D6-B449-4882-A697-0235C99FDFFF}"/>
    <cellStyle name="40 % - uthevingsfarge 3 3 2 17" xfId="4321" xr:uid="{F10A8672-1882-4467-83FE-8E1356726A73}"/>
    <cellStyle name="40 % - uthevingsfarge 3 3 2 18" xfId="4469" xr:uid="{3382D010-060F-42DC-998A-5CA60FBB3AB3}"/>
    <cellStyle name="40 % - uthevingsfarge 3 3 2 2" xfId="317" xr:uid="{2EA37A2E-627D-4E24-A8F8-F4AFC5D2E98A}"/>
    <cellStyle name="40 % – uthevingsfarge 3 3 2 2" xfId="866" xr:uid="{C69B7643-E1F3-4ABA-BC47-74C7DEA52A8D}"/>
    <cellStyle name="40 % - uthevingsfarge 3 3 2 2 10" xfId="3569" xr:uid="{39D98484-B78B-44A9-A126-BA06F3DEA3F7}"/>
    <cellStyle name="40 % - uthevingsfarge 3 3 2 2 11" xfId="3752" xr:uid="{580026FB-A792-4B96-95C4-C758250DC848}"/>
    <cellStyle name="40 % - uthevingsfarge 3 3 2 2 12" xfId="3932" xr:uid="{5F9A3F4C-4F98-44B5-87B4-B8538DDC8204}"/>
    <cellStyle name="40 % - uthevingsfarge 3 3 2 2 13" xfId="4105" xr:uid="{3DB3F5FD-4D31-4DBD-A7F8-4C0ED4D06FE4}"/>
    <cellStyle name="40 % - uthevingsfarge 3 3 2 2 14" xfId="4273" xr:uid="{80456560-5B53-4BC5-8F75-2AAE6B31444A}"/>
    <cellStyle name="40 % - uthevingsfarge 3 3 2 2 15" xfId="4428" xr:uid="{041677CB-155F-4BC9-91EF-EDDE579E2541}"/>
    <cellStyle name="40 % - uthevingsfarge 3 3 2 2 16" xfId="4574" xr:uid="{C6AB4C43-F160-4B39-894F-E3C43DDB7590}"/>
    <cellStyle name="40 % - uthevingsfarge 3 3 2 2 2" xfId="1895" xr:uid="{1F540329-C343-4117-A1D1-438C1FEEB158}"/>
    <cellStyle name="40 % - uthevingsfarge 3 3 2 2 3" xfId="2091" xr:uid="{BBD04EE3-CCEC-4D77-9747-74EC048BE53F}"/>
    <cellStyle name="40 % - uthevingsfarge 3 3 2 2 4" xfId="2246" xr:uid="{3E699DB0-6061-49B5-BA60-16B140FA8BCB}"/>
    <cellStyle name="40 % - uthevingsfarge 3 3 2 2 5" xfId="2392" xr:uid="{48FA3144-BEC3-4DD6-B163-D51C75AB013E}"/>
    <cellStyle name="40 % - uthevingsfarge 3 3 2 2 6" xfId="2764" xr:uid="{E9032136-1550-4D33-911D-2F938FF2704D}"/>
    <cellStyle name="40 % - uthevingsfarge 3 3 2 2 7" xfId="3012" xr:uid="{8C2C8C4E-645D-4B3E-9026-56BCE0422F00}"/>
    <cellStyle name="40 % - uthevingsfarge 3 3 2 2 8" xfId="3198" xr:uid="{3C98E1C5-E1E6-40CF-AD06-E233F402A47A}"/>
    <cellStyle name="40 % - uthevingsfarge 3 3 2 2 9" xfId="3384" xr:uid="{1D80083C-C8AD-4129-A6B7-E98D3C3BA5AD}"/>
    <cellStyle name="40 % - uthevingsfarge 3 3 2 3" xfId="926" xr:uid="{5CAB4EAC-F362-4F99-A239-1799BB976D94}"/>
    <cellStyle name="40 % - uthevingsfarge 3 3 2 4" xfId="1785" xr:uid="{40357724-0DDC-4C84-B380-1C5902889D4D}"/>
    <cellStyle name="40 % - uthevingsfarge 3 3 2 5" xfId="1923" xr:uid="{A23FA927-C498-41EF-84B4-251E49288F8E}"/>
    <cellStyle name="40 % - uthevingsfarge 3 3 2 6" xfId="2139" xr:uid="{1C2BC8FA-DA88-4860-95AE-5DC2DA5EECB2}"/>
    <cellStyle name="40 % - uthevingsfarge 3 3 2 7" xfId="2287" xr:uid="{FBF259E6-B735-4437-A52B-906471960673}"/>
    <cellStyle name="40 % - uthevingsfarge 3 3 2 8" xfId="2629" xr:uid="{C28B0523-E509-481D-93EC-73CC445C9E7C}"/>
    <cellStyle name="40 % - uthevingsfarge 3 3 2 9" xfId="2470" xr:uid="{F2194525-28F3-4664-A191-C4D7A78F4204}"/>
    <cellStyle name="40 % - uthevingsfarge 3 3 20" xfId="2690" xr:uid="{C8C8DF8D-F18D-4C9C-8373-5BEEA69762CF}"/>
    <cellStyle name="40 % - uthevingsfarge 3 3 21" xfId="2793" xr:uid="{3BF78028-A7D4-43BC-ADD2-9BA432EA42E4}"/>
    <cellStyle name="40 % - uthevingsfarge 3 3 22" xfId="2664" xr:uid="{642FE498-33C5-4FBE-AB60-512412C9502A}"/>
    <cellStyle name="40 % - uthevingsfarge 3 3 23" xfId="2688" xr:uid="{E9412D8E-9414-4410-92B3-3B75674C08EF}"/>
    <cellStyle name="40 % - uthevingsfarge 3 3 24" xfId="2478" xr:uid="{BD81AF7E-3110-48D6-A346-D0504B3D80A0}"/>
    <cellStyle name="40 % - uthevingsfarge 3 3 25" xfId="2531" xr:uid="{6D1A676F-10A1-4683-8EBA-F14C7DC9FAA9}"/>
    <cellStyle name="40 % - uthevingsfarge 3 3 3" xfId="273" xr:uid="{BA66AA28-C745-4002-957C-CB2B4CF9277A}"/>
    <cellStyle name="40 % – uthevingsfarge 3 3 3" xfId="758" xr:uid="{26C3CB25-2CC4-4CB2-9C9B-4849EDEF6593}"/>
    <cellStyle name="40 % - uthevingsfarge 3 3 3 10" xfId="3341" xr:uid="{37689068-6395-47EF-B81C-BC3210512435}"/>
    <cellStyle name="40 % - uthevingsfarge 3 3 3 11" xfId="3526" xr:uid="{2DF2A970-89F3-4FDD-A287-00AD8FFC7390}"/>
    <cellStyle name="40 % - uthevingsfarge 3 3 3 12" xfId="3710" xr:uid="{22A55F95-194C-465A-B038-13D11ADD0D0D}"/>
    <cellStyle name="40 % - uthevingsfarge 3 3 3 13" xfId="3890" xr:uid="{69C4A8E5-B130-461C-906E-D4355D173C4B}"/>
    <cellStyle name="40 % - uthevingsfarge 3 3 3 14" xfId="4064" xr:uid="{6607008C-1548-4C18-B7A5-AFA8D84C6E46}"/>
    <cellStyle name="40 % - uthevingsfarge 3 3 3 15" xfId="4234" xr:uid="{BCF566C3-DC4F-43FE-BDDB-AEEFA56D04EE}"/>
    <cellStyle name="40 % - uthevingsfarge 3 3 3 16" xfId="4391" xr:uid="{70C30260-833B-43EA-87DF-DB9E83440EF1}"/>
    <cellStyle name="40 % - uthevingsfarge 3 3 3 17" xfId="4537" xr:uid="{B8063E43-5C8D-47E2-B5E4-D21CFCF51279}"/>
    <cellStyle name="40 % - uthevingsfarge 3 3 3 2" xfId="1229" xr:uid="{8C090C62-2038-409D-9B21-37D4936C0B9A}"/>
    <cellStyle name="40 % - uthevingsfarge 3 3 3 3" xfId="1852" xr:uid="{2BD0C898-4E04-4451-B658-76DF0F289747}"/>
    <cellStyle name="40 % - uthevingsfarge 3 3 3 4" xfId="2052" xr:uid="{7C27915C-2CFF-4F2E-AF4F-8CE2B206BD9B}"/>
    <cellStyle name="40 % - uthevingsfarge 3 3 3 5" xfId="2209" xr:uid="{5E19D246-7EC5-41A4-9F9F-2D85C3ADA91A}"/>
    <cellStyle name="40 % - uthevingsfarge 3 3 3 6" xfId="2355" xr:uid="{A6D9BCCA-4E97-47DB-ADD7-FF75AF4AE354}"/>
    <cellStyle name="40 % - uthevingsfarge 3 3 3 7" xfId="2720" xr:uid="{79FCA097-E7BB-45C8-BC41-BB713A267FBA}"/>
    <cellStyle name="40 % - uthevingsfarge 3 3 3 8" xfId="2969" xr:uid="{8F8920B5-1D02-4635-9DAC-B6EB54B4E10A}"/>
    <cellStyle name="40 % - uthevingsfarge 3 3 3 9" xfId="3155" xr:uid="{8CE0CE26-F473-40B1-9B38-470B77D9758B}"/>
    <cellStyle name="40 % - uthevingsfarge 3 3 4" xfId="380" xr:uid="{E7C1D710-F638-4668-8630-E9B0A5B82E52}"/>
    <cellStyle name="40 % – uthevingsfarge 3 3 4" xfId="1060" xr:uid="{8BBD275A-D39C-4B05-93D7-FF8000826B00}"/>
    <cellStyle name="40 % - uthevingsfarge 3 3 4 10" xfId="3444" xr:uid="{B34D8384-E6AB-4FFF-B7A6-07D97822DDA9}"/>
    <cellStyle name="40 % - uthevingsfarge 3 3 4 11" xfId="3628" xr:uid="{1BA215FB-A127-424C-9021-B683B45D26FA}"/>
    <cellStyle name="40 % - uthevingsfarge 3 3 4 12" xfId="3810" xr:uid="{CF17ABB2-AF63-4E7C-88A2-2E1E51C778C7}"/>
    <cellStyle name="40 % - uthevingsfarge 3 3 4 13" xfId="3988" xr:uid="{E23937FB-9339-4566-AF07-187A42DFBAAB}"/>
    <cellStyle name="40 % - uthevingsfarge 3 3 4 14" xfId="4160" xr:uid="{EDCBCB0B-9A12-4D51-BED0-35BE61349AF1}"/>
    <cellStyle name="40 % - uthevingsfarge 3 3 4 15" xfId="4323" xr:uid="{C4C74328-6305-4AF1-AC7E-42B02D893AB1}"/>
    <cellStyle name="40 % - uthevingsfarge 3 3 4 16" xfId="4471" xr:uid="{E946EAA2-697A-46F6-BBE7-3A94F2A7E690}"/>
    <cellStyle name="40 % - uthevingsfarge 3 3 4 17" xfId="4605" xr:uid="{1048374B-EF45-4789-9953-A7E703F2F874}"/>
    <cellStyle name="40 % - uthevingsfarge 3 3 4 2" xfId="1260" xr:uid="{20D39B85-59A7-4B32-B882-2D21E9A1E2E0}"/>
    <cellStyle name="40 % - uthevingsfarge 3 3 4 3" xfId="1953" xr:uid="{72D64E69-4539-466C-BF1A-897B1C56F72B}"/>
    <cellStyle name="40 % - uthevingsfarge 3 3 4 4" xfId="2141" xr:uid="{631D2372-493D-4E0E-97B1-3872FC862B93}"/>
    <cellStyle name="40 % - uthevingsfarge 3 3 4 5" xfId="2289" xr:uid="{112E13EF-5763-403F-8984-E16CC393F747}"/>
    <cellStyle name="40 % - uthevingsfarge 3 3 4 6" xfId="2423" xr:uid="{0FC3C017-E228-4AFA-A4D9-2D7A61E4CA64}"/>
    <cellStyle name="40 % - uthevingsfarge 3 3 4 7" xfId="2826" xr:uid="{AD8F9A66-A0D8-4F8A-A1DF-F7C3E6C20D7D}"/>
    <cellStyle name="40 % - uthevingsfarge 3 3 4 8" xfId="3073" xr:uid="{E206FA87-AC5D-4B81-9452-F02DD28A2ADC}"/>
    <cellStyle name="40 % - uthevingsfarge 3 3 4 9" xfId="3259" xr:uid="{0D2CFC93-ECDB-4E3F-B19F-73F1E7665CCB}"/>
    <cellStyle name="40 % - uthevingsfarge 3 3 5" xfId="409" xr:uid="{046100B5-4CE0-4650-BBD2-CE491D7C00E0}"/>
    <cellStyle name="40 % – uthevingsfarge 3 3 5" xfId="877" xr:uid="{79E1B68B-7F9B-4E15-B468-855CBAE5EA64}"/>
    <cellStyle name="40 % - uthevingsfarge 3 3 5 10" xfId="3472" xr:uid="{E3CE2309-1074-44BE-9B35-55C6BBFFDF84}"/>
    <cellStyle name="40 % - uthevingsfarge 3 3 5 11" xfId="3656" xr:uid="{B6B50728-CC41-4542-8DE8-288058150EEF}"/>
    <cellStyle name="40 % - uthevingsfarge 3 3 5 12" xfId="3838" xr:uid="{07788D98-A204-4B89-9547-3BFCE42E2474}"/>
    <cellStyle name="40 % - uthevingsfarge 3 3 5 13" xfId="4014" xr:uid="{739D3515-0F99-4607-B695-E640A4F64563}"/>
    <cellStyle name="40 % - uthevingsfarge 3 3 5 14" xfId="4186" xr:uid="{4014D3DF-56D2-4BDE-B19E-97C22B433A8C}"/>
    <cellStyle name="40 % - uthevingsfarge 3 3 5 15" xfId="4346" xr:uid="{1BA42478-72AA-4B1E-9C94-77311FCE4247}"/>
    <cellStyle name="40 % - uthevingsfarge 3 3 5 16" xfId="4493" xr:uid="{A84C7120-E2E3-4E24-A10E-42368D4FC30C}"/>
    <cellStyle name="40 % - uthevingsfarge 3 3 5 17" xfId="4624" xr:uid="{B1074FD5-718A-4343-BC7A-79576BBC5ABB}"/>
    <cellStyle name="40 % - uthevingsfarge 3 3 5 2" xfId="1362" xr:uid="{6CC761EE-AE5A-43E6-A0FD-6DC0F1B36A3B}"/>
    <cellStyle name="40 % - uthevingsfarge 3 3 5 3" xfId="1981" xr:uid="{419F6A28-DE95-4711-882D-FA2DCC0DF12B}"/>
    <cellStyle name="40 % - uthevingsfarge 3 3 5 4" xfId="2164" xr:uid="{88F1C1AE-A78C-494F-8A38-E2BF0C5E9A67}"/>
    <cellStyle name="40 % - uthevingsfarge 3 3 5 5" xfId="2311" xr:uid="{37625D7D-6586-446E-BC52-462C379C6BA0}"/>
    <cellStyle name="40 % - uthevingsfarge 3 3 5 6" xfId="2442" xr:uid="{4089CC8A-FD61-4BC1-9840-20982D920A0E}"/>
    <cellStyle name="40 % - uthevingsfarge 3 3 5 7" xfId="2855" xr:uid="{9DD81DB1-6C37-4AB3-9CAD-279F9CD48369}"/>
    <cellStyle name="40 % - uthevingsfarge 3 3 5 8" xfId="3101" xr:uid="{16356763-3E28-431F-983F-6CAEF9067BFA}"/>
    <cellStyle name="40 % - uthevingsfarge 3 3 5 9" xfId="3287" xr:uid="{CD52E63F-0C23-4CEF-9E79-9DF931A51BE8}"/>
    <cellStyle name="40 % - uthevingsfarge 3 3 6" xfId="1313" xr:uid="{3C95172A-54C3-4A00-93C5-BCA632E0D75D}"/>
    <cellStyle name="40 % – uthevingsfarge 3 3 6" xfId="1183" xr:uid="{8E315083-66CE-45CF-83A6-6012115D5A8C}"/>
    <cellStyle name="40 % - uthevingsfarge 3 3 7" xfId="1550" xr:uid="{7041630C-4BA2-4696-BD24-66104D20AF57}"/>
    <cellStyle name="40 % – uthevingsfarge 3 3 7" xfId="1041" xr:uid="{765529D5-FF93-47F5-8E9F-F664B1523F30}"/>
    <cellStyle name="40 % - uthevingsfarge 3 3 8" xfId="1597" xr:uid="{820A55E8-5923-4F7C-ABA7-7F1F879D2652}"/>
    <cellStyle name="40 % – uthevingsfarge 3 3 8" xfId="1578" xr:uid="{9D052A09-2E29-4BB4-935C-5F7B71E856A1}"/>
    <cellStyle name="40 % - uthevingsfarge 3 3 9" xfId="1640" xr:uid="{D787B235-88C8-4ABE-B124-F80D60A75701}"/>
    <cellStyle name="40 % – uthevingsfarge 3 3 9" xfId="1583" xr:uid="{1F8CB311-88DC-45CF-BB54-EC38FC170B5E}"/>
    <cellStyle name="40 % - uthevingsfarge 3 4" xfId="143" xr:uid="{00000000-0005-0000-0000-00003F000000}"/>
    <cellStyle name="40 % – uthevingsfarge 3 4" xfId="401" xr:uid="{56E4145C-9061-480F-BF60-45BD440E761F}"/>
    <cellStyle name="40 % - uthevingsfarge 3 4 10" xfId="608" xr:uid="{F933F809-221E-4124-8E2B-E71FCD603A92}"/>
    <cellStyle name="40 % – uthevingsfarge 3 4 10" xfId="503" xr:uid="{01CD182D-0696-4EB1-990C-8333C95BCFEB}"/>
    <cellStyle name="40 % - uthevingsfarge 3 4 11" xfId="1755" xr:uid="{95585F1F-923E-409A-A465-E7682D350921}"/>
    <cellStyle name="40 % - uthevingsfarge 3 4 12" xfId="1917" xr:uid="{B0182BE7-B681-429E-BC94-B3817693BFFA}"/>
    <cellStyle name="40 % - uthevingsfarge 3 4 13" xfId="1873" xr:uid="{E27753BD-940A-4949-9B9B-F8A4353B8D48}"/>
    <cellStyle name="40 % - uthevingsfarge 3 4 14" xfId="2046" xr:uid="{50DCA18A-8ED1-41E0-819F-2B794EE632F7}"/>
    <cellStyle name="40 % - uthevingsfarge 3 4 15" xfId="2598" xr:uid="{D64CC26A-D904-4753-9446-9785F3F81832}"/>
    <cellStyle name="40 % - uthevingsfarge 3 4 16" xfId="2471" xr:uid="{D9C8CAFC-CA59-46F4-BEA1-BD7231F82775}"/>
    <cellStyle name="40 % - uthevingsfarge 3 4 17" xfId="2550" xr:uid="{DEC5BF7E-E035-4166-B1F8-618AEB447910}"/>
    <cellStyle name="40 % - uthevingsfarge 3 4 18" xfId="2962" xr:uid="{2A38F843-3979-4EED-B1C7-4F338D07E149}"/>
    <cellStyle name="40 % - uthevingsfarge 3 4 19" xfId="3149" xr:uid="{2DAEE7A6-570F-433C-8B9D-D8553CF0BBAD}"/>
    <cellStyle name="40 % - uthevingsfarge 3 4 2" xfId="286" xr:uid="{3002CC3F-1C80-4793-ACBF-6FE4EACEE9A4}"/>
    <cellStyle name="40 % – uthevingsfarge 3 4 2" xfId="787" xr:uid="{966ABC5F-7FDE-4333-979F-FBC4575A59AC}"/>
    <cellStyle name="40 % - uthevingsfarge 3 4 2 10" xfId="3354" xr:uid="{C5032A0F-7720-4D44-AE1D-0AC4332BFD3C}"/>
    <cellStyle name="40 % - uthevingsfarge 3 4 2 11" xfId="3539" xr:uid="{F57C0E2E-AF83-4686-B83B-F2B7375DAD87}"/>
    <cellStyle name="40 % - uthevingsfarge 3 4 2 12" xfId="3723" xr:uid="{46764C4A-8779-4005-ADF1-939597F1D83B}"/>
    <cellStyle name="40 % - uthevingsfarge 3 4 2 13" xfId="3903" xr:uid="{A2330449-E8A7-40C4-B9FA-E7AF12014108}"/>
    <cellStyle name="40 % - uthevingsfarge 3 4 2 14" xfId="4076" xr:uid="{868C5434-DB57-4D3E-AC54-DDD67AC46925}"/>
    <cellStyle name="40 % - uthevingsfarge 3 4 2 15" xfId="4246" xr:uid="{210305B4-851C-45A6-91B1-D400921A9360}"/>
    <cellStyle name="40 % - uthevingsfarge 3 4 2 16" xfId="4403" xr:uid="{2C352018-37D8-42DB-AFE0-D825438815F0}"/>
    <cellStyle name="40 % - uthevingsfarge 3 4 2 17" xfId="4549" xr:uid="{23904C49-2372-4AF8-B40D-B1E019F54252}"/>
    <cellStyle name="40 % - uthevingsfarge 3 4 2 2" xfId="899" xr:uid="{D2EE867C-6588-4066-947E-97C3CEC7492E}"/>
    <cellStyle name="40 % - uthevingsfarge 3 4 2 3" xfId="1865" xr:uid="{6DADC8EF-A340-46C3-8E83-D12B873AF082}"/>
    <cellStyle name="40 % - uthevingsfarge 3 4 2 4" xfId="2064" xr:uid="{696F0A2B-9EA8-467C-BD0C-89B9B321C453}"/>
    <cellStyle name="40 % - uthevingsfarge 3 4 2 5" xfId="2221" xr:uid="{17DF9CDA-C400-4337-BDC7-8E584A7DB54E}"/>
    <cellStyle name="40 % - uthevingsfarge 3 4 2 6" xfId="2367" xr:uid="{AF516012-9263-44B9-AA3B-E02DD8730257}"/>
    <cellStyle name="40 % - uthevingsfarge 3 4 2 7" xfId="2733" xr:uid="{1C3D4A41-0D3F-43E4-BA36-0A07C62411DC}"/>
    <cellStyle name="40 % - uthevingsfarge 3 4 2 8" xfId="2982" xr:uid="{627F1ED1-A034-4863-AD59-861926A928B0}"/>
    <cellStyle name="40 % - uthevingsfarge 3 4 2 9" xfId="3168" xr:uid="{175E3C80-6CB1-4621-983A-90015FE135CA}"/>
    <cellStyle name="40 % - uthevingsfarge 3 4 20" xfId="3335" xr:uid="{FE7F0DCC-D480-4D2E-8588-9246DDD56D9C}"/>
    <cellStyle name="40 % - uthevingsfarge 3 4 21" xfId="3520" xr:uid="{59CE6C09-8085-4F67-96DC-3A10B0054B23}"/>
    <cellStyle name="40 % - uthevingsfarge 3 4 22" xfId="3704" xr:uid="{9FB6B6B4-B594-4AE1-97C6-EF3B972364E8}"/>
    <cellStyle name="40 % - uthevingsfarge 3 4 23" xfId="3884" xr:uid="{B12A9F58-75EA-4137-A790-E5394D58DE7B}"/>
    <cellStyle name="40 % - uthevingsfarge 3 4 24" xfId="4058" xr:uid="{76F4873C-E7EE-4EBF-8E83-6A2D656FDAB2}"/>
    <cellStyle name="40 % - uthevingsfarge 3 4 25" xfId="4228" xr:uid="{8352F249-EF85-4B54-B4B0-31434646D003}"/>
    <cellStyle name="40 % - uthevingsfarge 3 4 3" xfId="428" xr:uid="{2E25B5D8-5BBE-455E-8E5D-275696C8AA4B}"/>
    <cellStyle name="40 % – uthevingsfarge 3 4 3" xfId="1088" xr:uid="{004BA0B9-64E8-4B63-BE5E-DE16573C8D2C}"/>
    <cellStyle name="40 % - uthevingsfarge 3 4 3 10" xfId="3490" xr:uid="{71F2CC0C-6F4A-47F8-B0F4-8D26963E21B4}"/>
    <cellStyle name="40 % - uthevingsfarge 3 4 3 11" xfId="3674" xr:uid="{6DFEC77E-93D6-40D3-AB71-5E4DAE3A022F}"/>
    <cellStyle name="40 % - uthevingsfarge 3 4 3 12" xfId="3855" xr:uid="{51541387-9B9C-40C3-AE70-B937F55B8693}"/>
    <cellStyle name="40 % - uthevingsfarge 3 4 3 13" xfId="4031" xr:uid="{FCD244C3-56A6-4903-A57A-1EBB17BFFDBA}"/>
    <cellStyle name="40 % - uthevingsfarge 3 4 3 14" xfId="4203" xr:uid="{EEC90AFD-E224-4977-9249-DB6B89A506F4}"/>
    <cellStyle name="40 % - uthevingsfarge 3 4 3 15" xfId="4363" xr:uid="{9265B595-6943-481D-9E5C-16A6151FBC60}"/>
    <cellStyle name="40 % - uthevingsfarge 3 4 3 16" xfId="4509" xr:uid="{BB72A422-A96E-4355-B304-179AFE848A38}"/>
    <cellStyle name="40 % - uthevingsfarge 3 4 3 17" xfId="4640" xr:uid="{41341CFD-5576-4523-ABC1-099B5D63DD9F}"/>
    <cellStyle name="40 % - uthevingsfarge 3 4 3 2" xfId="1203" xr:uid="{7A736D88-9C43-4743-AE3E-1243FF3C3F72}"/>
    <cellStyle name="40 % - uthevingsfarge 3 4 3 3" xfId="1999" xr:uid="{0C9260AD-0B81-44BC-A97A-0CFF2B2EAF7E}"/>
    <cellStyle name="40 % - uthevingsfarge 3 4 3 4" xfId="2181" xr:uid="{8FB27825-C4AD-4B8B-A10B-989F80217180}"/>
    <cellStyle name="40 % - uthevingsfarge 3 4 3 5" xfId="2327" xr:uid="{42528D0C-88EC-42AD-B629-DE5B34B9888A}"/>
    <cellStyle name="40 % - uthevingsfarge 3 4 3 6" xfId="2458" xr:uid="{AB59430B-1DFF-49E6-AA11-D3F59E77E8CD}"/>
    <cellStyle name="40 % - uthevingsfarge 3 4 3 7" xfId="2874" xr:uid="{30CF8E59-5245-4F71-A0F7-CD3C52264040}"/>
    <cellStyle name="40 % - uthevingsfarge 3 4 3 8" xfId="3119" xr:uid="{A67E9424-FAD7-4F3E-9F4D-40767FF5226D}"/>
    <cellStyle name="40 % - uthevingsfarge 3 4 3 9" xfId="3305" xr:uid="{88BF2240-D72A-41DB-A5F9-47F801089EBC}"/>
    <cellStyle name="40 % - uthevingsfarge 3 4 4" xfId="1294" xr:uid="{529A1105-C944-4A31-8642-81C1261A0BF3}"/>
    <cellStyle name="40 % – uthevingsfarge 3 4 4" xfId="1095" xr:uid="{1073F730-4754-47D1-8F66-4FBFEFC9139D}"/>
    <cellStyle name="40 % - uthevingsfarge 3 4 5" xfId="1393" xr:uid="{926D0697-B891-490D-8F35-132D94E89C55}"/>
    <cellStyle name="40 % – uthevingsfarge 3 4 5" xfId="1125" xr:uid="{D72F1EC9-D385-47C1-9F6B-27758B3F412C}"/>
    <cellStyle name="40 % - uthevingsfarge 3 4 6" xfId="1251" xr:uid="{C34AF5C7-F446-42FF-9066-18628D7294E0}"/>
    <cellStyle name="40 % – uthevingsfarge 3 4 6" xfId="1346" xr:uid="{0889762E-B85F-4857-B982-FB2E81FC47A9}"/>
    <cellStyle name="40 % - uthevingsfarge 3 4 7" xfId="1557" xr:uid="{9D2D5F3D-EEEC-4523-AF36-21024025912D}"/>
    <cellStyle name="40 % – uthevingsfarge 3 4 7" xfId="1338" xr:uid="{E8058C0A-8B18-4DFA-88C9-EB61A4051ABD}"/>
    <cellStyle name="40 % - uthevingsfarge 3 4 8" xfId="1574" xr:uid="{DCE04CD1-3548-4623-8468-BF21A17FB472}"/>
    <cellStyle name="40 % – uthevingsfarge 3 4 8" xfId="1572" xr:uid="{58400879-32A6-462B-AA94-6FEACB1671E3}"/>
    <cellStyle name="40 % - uthevingsfarge 3 4 9" xfId="1660" xr:uid="{9100B195-20CB-42F0-B4A0-5A67287E592B}"/>
    <cellStyle name="40 % – uthevingsfarge 3 4 9" xfId="1634" xr:uid="{5FAE5466-ED9C-49E5-81A1-157CDD4ABA50}"/>
    <cellStyle name="40 % – uthevingsfarge 3 5" xfId="374" xr:uid="{A078374E-0CC6-4768-B919-D79072CF0416}"/>
    <cellStyle name="40 % – uthevingsfarge 3 5 2" xfId="800" xr:uid="{335DFC9E-9699-4F3A-84D6-601819404C8A}"/>
    <cellStyle name="40 % – uthevingsfarge 3 5 3" xfId="516" xr:uid="{B510A741-58E6-4E3C-AF24-8E4F8EF3F4A3}"/>
    <cellStyle name="40 % – uthevingsfarge 3 6" xfId="707" xr:uid="{B2A431BF-721C-4592-ACFF-A0C8F101E39B}"/>
    <cellStyle name="40 % – uthevingsfarge 3 6 2" xfId="997" xr:uid="{BBD29D2C-54FD-446D-BABA-55E983D807B3}"/>
    <cellStyle name="40 % – uthevingsfarge 3 7" xfId="683" xr:uid="{F66BB73A-41B2-4AF7-8320-1D70A97F13B8}"/>
    <cellStyle name="40 % – uthevingsfarge 3 7 2" xfId="973" xr:uid="{9A9CAB4B-DF5A-43F1-BD42-52277CEBF997}"/>
    <cellStyle name="40 % – uthevingsfarge 3 8" xfId="837" xr:uid="{F53A9F40-B8D8-49AC-ACCD-1B84E598AB65}"/>
    <cellStyle name="40 % – uthevingsfarge 3 9" xfId="1136" xr:uid="{D254CD37-01D2-4B67-98D6-0D48C5E84852}"/>
    <cellStyle name="40 % – uthevingsfarge 4" xfId="42" builtinId="43" customBuiltin="1"/>
    <cellStyle name="40 % – uthevingsfarge 4 10" xfId="1122" xr:uid="{3AE348BB-CA21-437E-8D06-BFE2163D7E2D}"/>
    <cellStyle name="40 % – uthevingsfarge 4 11" xfId="528" xr:uid="{00366206-575C-48A3-9661-27301E935F26}"/>
    <cellStyle name="40 % – uthevingsfarge 4 12" xfId="1687" xr:uid="{AC75C5CA-196E-4C3B-B2D7-3E68B9CDAF29}"/>
    <cellStyle name="40 % – uthevingsfarge 4 13" xfId="2507" xr:uid="{35BB549E-6D3E-4E2A-BB42-47CBE05E3B3D}"/>
    <cellStyle name="40 % - uthevingsfarge 4 2" xfId="114" xr:uid="{00000000-0005-0000-0000-000041000000}"/>
    <cellStyle name="40 % – uthevingsfarge 4 2" xfId="233" xr:uid="{88885F59-9946-45A2-9CEC-CE03EBE827C5}"/>
    <cellStyle name="40 % - uthevingsfarge 4 2 10" xfId="1656" xr:uid="{06810BFA-49D9-4500-BC19-87CA21D3FE0F}"/>
    <cellStyle name="40 % – uthevingsfarge 4 2 10" xfId="1375" xr:uid="{BB176B8D-1CC9-4918-9167-241D2FA5D887}"/>
    <cellStyle name="40 % - uthevingsfarge 4 2 11" xfId="596" xr:uid="{9B1D5BDE-DF60-4F04-8BC5-5178594F197A}"/>
    <cellStyle name="40 % – uthevingsfarge 4 2 11" xfId="457" xr:uid="{711608A3-54EF-498E-A2BF-BEE1F2D6FE89}"/>
    <cellStyle name="40 % - uthevingsfarge 4 2 12" xfId="1730" xr:uid="{4017C6D0-810C-4BBA-8670-009DA2F70120}"/>
    <cellStyle name="40 % - uthevingsfarge 4 2 13" xfId="1802" xr:uid="{16CE11B3-EDC3-4FCD-B37F-37E8491A0562}"/>
    <cellStyle name="40 % - uthevingsfarge 4 2 14" xfId="2015" xr:uid="{A5793766-FD65-49CF-8D70-F7ECD388F920}"/>
    <cellStyle name="40 % - uthevingsfarge 4 2 15" xfId="1808" xr:uid="{7158F97F-52DA-4286-8A85-63C5740EE5DD}"/>
    <cellStyle name="40 % - uthevingsfarge 4 2 16" xfId="2569" xr:uid="{904E8B74-33ED-4F01-BDA1-502E3A377AC3}"/>
    <cellStyle name="40 % - uthevingsfarge 4 2 17" xfId="2527" xr:uid="{EC33C2A2-C205-43B9-AB84-0F727FEC64AC}"/>
    <cellStyle name="40 % - uthevingsfarge 4 2 18" xfId="2917" xr:uid="{85319256-9308-4049-A4FD-8F816F961301}"/>
    <cellStyle name="40 % - uthevingsfarge 4 2 19" xfId="2476" xr:uid="{C404581B-39D1-4082-8121-0C5B76A88EA2}"/>
    <cellStyle name="40 % - uthevingsfarge 4 2 2" xfId="161" xr:uid="{00000000-0005-0000-0000-000042000000}"/>
    <cellStyle name="40 % – uthevingsfarge 4 2 2" xfId="560" xr:uid="{8972E544-1D4B-4ED2-BAA0-C8A9483D1CCC}"/>
    <cellStyle name="40 % - uthevingsfarge 4 2 2 10" xfId="624" xr:uid="{EBDE7CE0-688E-423B-9D41-B4F3121A66EF}"/>
    <cellStyle name="40 % - uthevingsfarge 4 2 2 11" xfId="1772" xr:uid="{0A3A5E79-3413-4452-8033-0E1899C37DA8}"/>
    <cellStyle name="40 % - uthevingsfarge 4 2 2 12" xfId="1795" xr:uid="{E854D80F-D48A-49A9-9867-FAD5501DEDF9}"/>
    <cellStyle name="40 % - uthevingsfarge 4 2 2 13" xfId="1676" xr:uid="{C37B80B2-B6E6-4182-8E79-2C42B7E0F876}"/>
    <cellStyle name="40 % - uthevingsfarge 4 2 2 14" xfId="2032" xr:uid="{1C9F1959-6D07-4152-A8F4-3BCEB2FE4152}"/>
    <cellStyle name="40 % - uthevingsfarge 4 2 2 15" xfId="2616" xr:uid="{0A767FB3-588F-4DE5-A4A9-36C7E7B28BFF}"/>
    <cellStyle name="40 % - uthevingsfarge 4 2 2 16" xfId="2677" xr:uid="{3E4C3A7D-D0A5-4B50-9D99-33D63EDD1BA3}"/>
    <cellStyle name="40 % - uthevingsfarge 4 2 2 17" xfId="2492" xr:uid="{2AD624D6-1A80-4B0B-A28A-75F3FBADC167}"/>
    <cellStyle name="40 % - uthevingsfarge 4 2 2 18" xfId="2948" xr:uid="{C60C0E6C-E3E3-49AF-AFFB-4F6B5A9D0837}"/>
    <cellStyle name="40 % - uthevingsfarge 4 2 2 19" xfId="3135" xr:uid="{1A00DB01-FBD2-491A-8794-4E6300E9933B}"/>
    <cellStyle name="40 % - uthevingsfarge 4 2 2 2" xfId="304" xr:uid="{64F57502-A5F7-4671-B2FD-D33CC1EDBA45}"/>
    <cellStyle name="40 % – uthevingsfarge 4 2 2 2" xfId="849" xr:uid="{CFB78B44-45A0-4CA5-8A62-56D4CD4539C8}"/>
    <cellStyle name="40 % - uthevingsfarge 4 2 2 2 10" xfId="3372" xr:uid="{F72B5525-85B0-4882-A953-3F36D38953AB}"/>
    <cellStyle name="40 % - uthevingsfarge 4 2 2 2 11" xfId="3557" xr:uid="{C4C33864-B9D9-444A-84B4-634A7B18E0B8}"/>
    <cellStyle name="40 % - uthevingsfarge 4 2 2 2 12" xfId="3740" xr:uid="{F5AFAC46-8308-44C8-9E97-E28F62C60712}"/>
    <cellStyle name="40 % - uthevingsfarge 4 2 2 2 13" xfId="3920" xr:uid="{14A70C9C-A4A7-4047-B20F-DD270213F815}"/>
    <cellStyle name="40 % - uthevingsfarge 4 2 2 2 14" xfId="4093" xr:uid="{73A5B32F-985E-48D4-B3CA-12CEE6F4F8D3}"/>
    <cellStyle name="40 % - uthevingsfarge 4 2 2 2 15" xfId="4262" xr:uid="{46A17D49-A5E4-4C81-B94F-8375B1203ADF}"/>
    <cellStyle name="40 % - uthevingsfarge 4 2 2 2 16" xfId="4417" xr:uid="{CFCAD029-E329-4866-8A79-E26A90C0C08E}"/>
    <cellStyle name="40 % - uthevingsfarge 4 2 2 2 17" xfId="4563" xr:uid="{54CEFED5-2BC4-4D7D-9D0E-6B197FB5C4B2}"/>
    <cellStyle name="40 % - uthevingsfarge 4 2 2 2 2" xfId="915" xr:uid="{3315FD1A-05BB-4530-9A30-DBD97638A375}"/>
    <cellStyle name="40 % - uthevingsfarge 4 2 2 2 3" xfId="1882" xr:uid="{C56841D1-7B77-4F13-8378-7FDE32160F8A}"/>
    <cellStyle name="40 % - uthevingsfarge 4 2 2 2 4" xfId="2080" xr:uid="{B1F47C0C-0016-49FB-9419-C86763AE3CC2}"/>
    <cellStyle name="40 % - uthevingsfarge 4 2 2 2 5" xfId="2235" xr:uid="{14DE0D49-BBDC-462E-A2C5-0EDBC56654A8}"/>
    <cellStyle name="40 % - uthevingsfarge 4 2 2 2 6" xfId="2381" xr:uid="{3B28A2B9-A081-4F25-BB09-1A5CC5CA0C5F}"/>
    <cellStyle name="40 % - uthevingsfarge 4 2 2 2 7" xfId="2751" xr:uid="{99031C2B-A924-48F5-A6D0-4323D6101405}"/>
    <cellStyle name="40 % - uthevingsfarge 4 2 2 2 8" xfId="3000" xr:uid="{F8619DE2-9D47-4E22-BE78-93163A24CA05}"/>
    <cellStyle name="40 % - uthevingsfarge 4 2 2 2 9" xfId="3186" xr:uid="{5DCD0953-70F7-4D5A-BAC0-38FDBD50682C}"/>
    <cellStyle name="40 % - uthevingsfarge 4 2 2 20" xfId="3321" xr:uid="{0D28B2E0-E575-4ED2-AD26-CEBCE61991D6}"/>
    <cellStyle name="40 % - uthevingsfarge 4 2 2 21" xfId="3506" xr:uid="{8FB45434-B45A-4244-A8B5-AD9BEACB50F9}"/>
    <cellStyle name="40 % - uthevingsfarge 4 2 2 22" xfId="3690" xr:uid="{6B4743AE-645F-41F2-92D2-075F07E6A7BE}"/>
    <cellStyle name="40 % - uthevingsfarge 4 2 2 23" xfId="3870" xr:uid="{E0C3F350-769B-44BD-8E2E-C045EF1B5407}"/>
    <cellStyle name="40 % - uthevingsfarge 4 2 2 24" xfId="4044" xr:uid="{5CBB1119-532A-4785-82B8-D4A149761C0A}"/>
    <cellStyle name="40 % - uthevingsfarge 4 2 2 25" xfId="4214" xr:uid="{10AD4206-D328-4C7D-B0A2-B0FC741B99CB}"/>
    <cellStyle name="40 % - uthevingsfarge 4 2 2 3" xfId="1218" xr:uid="{77315008-8C24-45A0-B38E-22CA47264DA2}"/>
    <cellStyle name="40 % – uthevingsfarge 4 2 2 3" xfId="1148" xr:uid="{8B7B3840-F034-4A7B-99BB-BED1AD6C93DF}"/>
    <cellStyle name="40 % - uthevingsfarge 4 2 2 4" xfId="1073" xr:uid="{B5EBD19A-16E5-4BC9-B1D3-D4230EAAECFA}"/>
    <cellStyle name="40 % – uthevingsfarge 4 2 2 4" xfId="1301" xr:uid="{61A35FBA-973E-43B9-AE14-97BA730FC9EB}"/>
    <cellStyle name="40 % - uthevingsfarge 4 2 2 5" xfId="719" xr:uid="{BDB2D7C0-C83F-4723-8783-0DF6987CED48}"/>
    <cellStyle name="40 % – uthevingsfarge 4 2 2 5" xfId="1399" xr:uid="{4B544EF8-D1A9-4072-8D26-75442686EC96}"/>
    <cellStyle name="40 % - uthevingsfarge 4 2 2 6" xfId="713" xr:uid="{B4A332B4-5D6F-45A5-A43D-D260E7AB4652}"/>
    <cellStyle name="40 % – uthevingsfarge 4 2 2 6" xfId="1345" xr:uid="{5B4EC75C-D6B8-4A1C-86B7-C2D6DA307708}"/>
    <cellStyle name="40 % - uthevingsfarge 4 2 2 7" xfId="1528" xr:uid="{3A16BE2C-5835-4CA4-8A23-A1ED2AAF5850}"/>
    <cellStyle name="40 % – uthevingsfarge 4 2 2 7" xfId="820" xr:uid="{FF4C88D8-3B69-49BB-8E8B-EF4B769C6CA1}"/>
    <cellStyle name="40 % - uthevingsfarge 4 2 2 8" xfId="1404" xr:uid="{28A00419-D714-43EF-8E7B-7D016AF933F1}"/>
    <cellStyle name="40 % – uthevingsfarge 4 2 2 8" xfId="1610" xr:uid="{C9F04878-C9AF-4444-9994-D7A217AC26F9}"/>
    <cellStyle name="40 % - uthevingsfarge 4 2 2 9" xfId="1590" xr:uid="{20453876-E9FF-42D5-81AB-9582619AC2B8}"/>
    <cellStyle name="40 % – uthevingsfarge 4 2 2 9" xfId="1644" xr:uid="{F871D0D1-6322-4CDA-B8F3-2EEEC3580183}"/>
    <cellStyle name="40 % - uthevingsfarge 4 2 20" xfId="2835" xr:uid="{5D9CFF17-BFAE-4D9C-9CA3-51D369361CB4}"/>
    <cellStyle name="40 % - uthevingsfarge 4 2 21" xfId="2692" xr:uid="{9121389F-D665-42EE-9C6E-B43DFB7F2A05}"/>
    <cellStyle name="40 % - uthevingsfarge 4 2 22" xfId="2687" xr:uid="{2AEDC0D0-04B9-45D2-AC99-6D4437D193FD}"/>
    <cellStyle name="40 % - uthevingsfarge 4 2 23" xfId="2939" xr:uid="{125DA917-5F2C-4E71-815B-814F87BF3000}"/>
    <cellStyle name="40 % - uthevingsfarge 4 2 24" xfId="2923" xr:uid="{1BD210A9-C698-43E6-827F-3322EDE13A60}"/>
    <cellStyle name="40 % - uthevingsfarge 4 2 25" xfId="3056" xr:uid="{8F2BEC53-DCE4-4DAF-84CA-4F054D1A9602}"/>
    <cellStyle name="40 % - uthevingsfarge 4 2 26" xfId="3242" xr:uid="{1EB0EC34-6990-4E4F-ADE3-C2E8A4025F05}"/>
    <cellStyle name="40 % - uthevingsfarge 4 2 3" xfId="260" xr:uid="{1CD43B16-09CD-410B-8645-A7E8CE9EFFBC}"/>
    <cellStyle name="40 % – uthevingsfarge 4 2 3" xfId="685" xr:uid="{4DF2DAEC-5ABB-4527-BFE2-A2FB582F24EC}"/>
    <cellStyle name="40 % - uthevingsfarge 4 2 3 10" xfId="3329" xr:uid="{A878D39C-2CE7-40D1-8716-C12F997384EF}"/>
    <cellStyle name="40 % - uthevingsfarge 4 2 3 11" xfId="3514" xr:uid="{AE372C26-D658-4D0B-A12B-59ACD3B5B41A}"/>
    <cellStyle name="40 % - uthevingsfarge 4 2 3 12" xfId="3698" xr:uid="{FC328BC0-081C-4A2B-868D-E40077AE9A78}"/>
    <cellStyle name="40 % - uthevingsfarge 4 2 3 13" xfId="3878" xr:uid="{3405FBCA-4D2D-4864-95CB-392E903BDC07}"/>
    <cellStyle name="40 % - uthevingsfarge 4 2 3 14" xfId="4052" xr:uid="{E5FBFECD-19BF-4931-9C05-0DCC24B16AA9}"/>
    <cellStyle name="40 % - uthevingsfarge 4 2 3 15" xfId="4222" xr:uid="{468A9ED3-E161-41B1-B1D6-467E821ACB3B}"/>
    <cellStyle name="40 % - uthevingsfarge 4 2 3 16" xfId="4380" xr:uid="{967E5C25-9553-441A-9A52-D80CA078E965}"/>
    <cellStyle name="40 % - uthevingsfarge 4 2 3 17" xfId="4526" xr:uid="{CEB27A4E-A6DF-4362-A1BC-EA32E22C0120}"/>
    <cellStyle name="40 % - uthevingsfarge 4 2 3 2" xfId="888" xr:uid="{8CA357AC-1560-4BB4-9210-7A4919025E1C}"/>
    <cellStyle name="40 % – uthevingsfarge 4 2 3 2" xfId="975" xr:uid="{6B6F4988-6275-4BE1-9ACC-E5960CF31B3C}"/>
    <cellStyle name="40 % - uthevingsfarge 4 2 3 3" xfId="1839" xr:uid="{CFCC944A-ED55-460E-BB25-7A49EC0FA518}"/>
    <cellStyle name="40 % - uthevingsfarge 4 2 3 4" xfId="2040" xr:uid="{234020EF-4DD2-4610-A29B-F788CFE30CC0}"/>
    <cellStyle name="40 % - uthevingsfarge 4 2 3 5" xfId="2198" xr:uid="{4D9CEA45-408A-484B-A096-3B8EB6BDD590}"/>
    <cellStyle name="40 % - uthevingsfarge 4 2 3 6" xfId="2344" xr:uid="{2AAFE3E6-5EC0-4057-A307-26D6DC7C3203}"/>
    <cellStyle name="40 % - uthevingsfarge 4 2 3 7" xfId="2707" xr:uid="{8DC2AACD-B47D-4B21-B5D1-DF320DAEEEBF}"/>
    <cellStyle name="40 % - uthevingsfarge 4 2 3 8" xfId="2956" xr:uid="{4EEC374A-9004-4679-BA6D-374E32867AAD}"/>
    <cellStyle name="40 % - uthevingsfarge 4 2 3 9" xfId="3143" xr:uid="{7A84EA9C-9FC0-4614-986F-04E4C39C1593}"/>
    <cellStyle name="40 % - uthevingsfarge 4 2 4" xfId="358" xr:uid="{AC2B918B-851F-4931-823D-CE2A7E862941}"/>
    <cellStyle name="40 % – uthevingsfarge 4 2 4" xfId="705" xr:uid="{52902751-513B-4E6D-9CBF-C85DCFECF9E4}"/>
    <cellStyle name="40 % - uthevingsfarge 4 2 4 10" xfId="3423" xr:uid="{9599007C-49F5-4120-AF58-A7C4DA9FAC42}"/>
    <cellStyle name="40 % - uthevingsfarge 4 2 4 11" xfId="3607" xr:uid="{EC4FF2FC-145C-4458-989C-97CBD903C463}"/>
    <cellStyle name="40 % - uthevingsfarge 4 2 4 12" xfId="3789" xr:uid="{F787BA51-1612-4E93-8476-7744A613F751}"/>
    <cellStyle name="40 % - uthevingsfarge 4 2 4 13" xfId="3967" xr:uid="{5EEC5CA5-073F-4F7D-A5AA-FC18913704EC}"/>
    <cellStyle name="40 % - uthevingsfarge 4 2 4 14" xfId="4139" xr:uid="{87DF67FF-DD95-481D-85EE-C351AB3572CC}"/>
    <cellStyle name="40 % - uthevingsfarge 4 2 4 15" xfId="4303" xr:uid="{10AA62E2-89F7-4511-8B5D-DA9511457113}"/>
    <cellStyle name="40 % - uthevingsfarge 4 2 4 16" xfId="4451" xr:uid="{E505EAD1-54AA-4972-BA0C-DD7F41B28F6F}"/>
    <cellStyle name="40 % - uthevingsfarge 4 2 4 17" xfId="4588" xr:uid="{EFAA7AEC-29DC-4E7B-96F7-9931A1405D5E}"/>
    <cellStyle name="40 % - uthevingsfarge 4 2 4 2" xfId="1191" xr:uid="{8E3C5389-BC89-4365-808E-56406ACD7E05}"/>
    <cellStyle name="40 % – uthevingsfarge 4 2 4 2" xfId="995" xr:uid="{4E07F71F-E024-43F9-981E-5F78C5E0DD98}"/>
    <cellStyle name="40 % - uthevingsfarge 4 2 4 3" xfId="1932" xr:uid="{0A026B79-8027-49F0-9C0A-6751B9D5D047}"/>
    <cellStyle name="40 % - uthevingsfarge 4 2 4 4" xfId="2121" xr:uid="{995ACAA2-A36F-434E-858F-93691503B939}"/>
    <cellStyle name="40 % - uthevingsfarge 4 2 4 5" xfId="2269" xr:uid="{1EF5FE8B-B7B2-496C-AA79-7F4570A252AF}"/>
    <cellStyle name="40 % - uthevingsfarge 4 2 4 6" xfId="2406" xr:uid="{355D41CA-312B-4F4D-A3CA-71A2C3040974}"/>
    <cellStyle name="40 % - uthevingsfarge 4 2 4 7" xfId="2804" xr:uid="{E24FF7D7-CB20-4AF8-B171-A432903FC9E6}"/>
    <cellStyle name="40 % - uthevingsfarge 4 2 4 8" xfId="3051" xr:uid="{2ABA7C7E-EF25-4F55-82BC-C5D515670BD4}"/>
    <cellStyle name="40 % - uthevingsfarge 4 2 4 9" xfId="3237" xr:uid="{C4658778-55D8-4DBE-B4DC-98C340E3B1D4}"/>
    <cellStyle name="40 % - uthevingsfarge 4 2 5" xfId="392" xr:uid="{E8C1C138-3E4D-444A-B255-A53805F9C38E}"/>
    <cellStyle name="40 % – uthevingsfarge 4 2 5" xfId="680" xr:uid="{2D82A262-A197-4FC9-BEAE-C1D1102D2B8C}"/>
    <cellStyle name="40 % - uthevingsfarge 4 2 5 10" xfId="3456" xr:uid="{378F3CDE-C2D5-4CB6-B1B4-374C5ED67F45}"/>
    <cellStyle name="40 % - uthevingsfarge 4 2 5 11" xfId="3640" xr:uid="{D9116CC3-3EED-4069-803A-27785F36CB78}"/>
    <cellStyle name="40 % - uthevingsfarge 4 2 5 12" xfId="3822" xr:uid="{B52C74F0-02F4-4607-9BCC-37093202587B}"/>
    <cellStyle name="40 % - uthevingsfarge 4 2 5 13" xfId="3999" xr:uid="{8DE70C5C-DBC8-44A2-B8E0-C2F9CF2489E8}"/>
    <cellStyle name="40 % - uthevingsfarge 4 2 5 14" xfId="4171" xr:uid="{3D8A6507-46D8-455E-B016-4A2EE271C001}"/>
    <cellStyle name="40 % - uthevingsfarge 4 2 5 15" xfId="4334" xr:uid="{03D061C3-57DC-41C1-94AC-A2616A8E2E76}"/>
    <cellStyle name="40 % - uthevingsfarge 4 2 5 16" xfId="4482" xr:uid="{CDC8F5BC-5F74-42E3-83C3-35E9EC33D91F}"/>
    <cellStyle name="40 % - uthevingsfarge 4 2 5 17" xfId="4615" xr:uid="{001BAD4B-3F99-49EA-98A7-0D92B3E4AADB}"/>
    <cellStyle name="40 % - uthevingsfarge 4 2 5 2" xfId="1291" xr:uid="{FE3A4DA8-EECA-4CCB-A5FC-E2010DFE1290}"/>
    <cellStyle name="40 % – uthevingsfarge 4 2 5 2" xfId="970" xr:uid="{4A1D9F9E-F0FE-4EE4-B975-248FDA57EB41}"/>
    <cellStyle name="40 % - uthevingsfarge 4 2 5 3" xfId="1965" xr:uid="{897ED591-330B-45A4-9E45-BB0F22B7860C}"/>
    <cellStyle name="40 % - uthevingsfarge 4 2 5 4" xfId="2152" xr:uid="{7F9F3738-96D2-407E-B228-353DAA56A255}"/>
    <cellStyle name="40 % - uthevingsfarge 4 2 5 5" xfId="2300" xr:uid="{97E94234-21E2-4BDA-A175-EC49FF9C940C}"/>
    <cellStyle name="40 % - uthevingsfarge 4 2 5 6" xfId="2433" xr:uid="{1901284E-D0D4-4739-ADED-EB117960B4B8}"/>
    <cellStyle name="40 % - uthevingsfarge 4 2 5 7" xfId="2838" xr:uid="{82744EC4-20BA-42C6-BBEB-FE18D90CED5E}"/>
    <cellStyle name="40 % - uthevingsfarge 4 2 5 8" xfId="3085" xr:uid="{9AB15A29-D0C9-4BD1-83AB-A56206930D28}"/>
    <cellStyle name="40 % - uthevingsfarge 4 2 5 9" xfId="3271" xr:uid="{206A9590-20B7-4D21-A8DB-A40377F1DA8D}"/>
    <cellStyle name="40 % - uthevingsfarge 4 2 6" xfId="436" xr:uid="{7B9B8546-74FC-41F7-B342-B381AE546CDB}"/>
    <cellStyle name="40 % – uthevingsfarge 4 2 6" xfId="741" xr:uid="{27B8C20C-8B79-4945-ADF2-DF38709252CB}"/>
    <cellStyle name="40 % - uthevingsfarge 4 2 6 10" xfId="3498" xr:uid="{239D6A30-535F-4C8A-A4AA-8D09EF69B252}"/>
    <cellStyle name="40 % - uthevingsfarge 4 2 6 11" xfId="3682" xr:uid="{C8F7BB81-C833-4477-B609-8EA3CF6A4540}"/>
    <cellStyle name="40 % - uthevingsfarge 4 2 6 12" xfId="3863" xr:uid="{EC79D5B2-BC25-486D-BE8A-F8FD85581888}"/>
    <cellStyle name="40 % - uthevingsfarge 4 2 6 13" xfId="4039" xr:uid="{08D86D42-BBAD-4D07-B46B-AC25BDDE5863}"/>
    <cellStyle name="40 % - uthevingsfarge 4 2 6 14" xfId="4211" xr:uid="{D23A49E4-C92F-4D85-9462-5F64C1B86C3A}"/>
    <cellStyle name="40 % - uthevingsfarge 4 2 6 15" xfId="4371" xr:uid="{45A0169B-C830-404E-BC01-8018815EAB93}"/>
    <cellStyle name="40 % - uthevingsfarge 4 2 6 16" xfId="4517" xr:uid="{839FA64C-0080-4658-9ECD-4901628CB8ED}"/>
    <cellStyle name="40 % - uthevingsfarge 4 2 6 17" xfId="4648" xr:uid="{61505AEC-1DC5-437F-8C97-39A44804B9D5}"/>
    <cellStyle name="40 % - uthevingsfarge 4 2 6 2" xfId="1389" xr:uid="{556739C9-1B51-48E9-BF58-986FB37FFEEB}"/>
    <cellStyle name="40 % - uthevingsfarge 4 2 6 3" xfId="2007" xr:uid="{8B28289E-DA7A-4679-B9E4-9426D8D90910}"/>
    <cellStyle name="40 % - uthevingsfarge 4 2 6 4" xfId="2189" xr:uid="{88A84EB3-5494-4409-8EE8-15688C487BD3}"/>
    <cellStyle name="40 % - uthevingsfarge 4 2 6 5" xfId="2335" xr:uid="{FCD57BF6-6165-4DB2-B874-D76D47092A6F}"/>
    <cellStyle name="40 % - uthevingsfarge 4 2 6 6" xfId="2466" xr:uid="{411D9862-8475-4369-87CC-44481C7C5324}"/>
    <cellStyle name="40 % - uthevingsfarge 4 2 6 7" xfId="2882" xr:uid="{AD190E1B-9AD9-4614-838C-60A0302BFD99}"/>
    <cellStyle name="40 % - uthevingsfarge 4 2 6 8" xfId="3127" xr:uid="{76400136-EE2D-4826-ACBD-2ACD14F26401}"/>
    <cellStyle name="40 % - uthevingsfarge 4 2 6 9" xfId="3313" xr:uid="{A317EA8C-C230-48AB-8A1A-E3F3563E4072}"/>
    <cellStyle name="40 % - uthevingsfarge 4 2 7" xfId="1493" xr:uid="{42284F7F-59F5-4965-9CC5-519BFD5CAA3C}"/>
    <cellStyle name="40 % – uthevingsfarge 4 2 7" xfId="1043" xr:uid="{F9DD34E0-5E44-40CB-A5BC-AAB19BC22A2F}"/>
    <cellStyle name="40 % - uthevingsfarge 4 2 8" xfId="1567" xr:uid="{91A9504D-2D89-4624-8FE6-3CE164A391CA}"/>
    <cellStyle name="40 % – uthevingsfarge 4 2 8" xfId="1157" xr:uid="{8C4DBBA3-6461-4072-858B-E1556E7D4631}"/>
    <cellStyle name="40 % - uthevingsfarge 4 2 9" xfId="1630" xr:uid="{B7F3788D-DBC0-41B0-8A7C-FA88F39E38A1}"/>
    <cellStyle name="40 % – uthevingsfarge 4 2 9" xfId="1099" xr:uid="{E5DB8942-F7F7-4485-A1BB-A7B6B5CEC2DC}"/>
    <cellStyle name="40 % - uthevingsfarge 4 3" xfId="130" xr:uid="{00000000-0005-0000-0000-000043000000}"/>
    <cellStyle name="40 % – uthevingsfarge 4 3" xfId="344" xr:uid="{FE9837D7-0E06-43E5-A0FD-866D057D4652}"/>
    <cellStyle name="40 % - uthevingsfarge 4 3 10" xfId="637" xr:uid="{71755904-2573-4AAD-86A9-032AD1E7CF07}"/>
    <cellStyle name="40 % – uthevingsfarge 4 3 10" xfId="1632" xr:uid="{211A2008-5409-4E8C-9E75-A222BB1D5DD4}"/>
    <cellStyle name="40 % - uthevingsfarge 4 3 11" xfId="1743" xr:uid="{CB8AC761-3AE8-4D69-AF57-53099A43C7A0}"/>
    <cellStyle name="40 % – uthevingsfarge 4 3 11" xfId="477" xr:uid="{33643ED8-1B8D-4A2B-BE78-0B91694CF7A4}"/>
    <cellStyle name="40 % - uthevingsfarge 4 3 12" xfId="1966" xr:uid="{42C09291-ED45-4FCE-9F63-7C9C302978CE}"/>
    <cellStyle name="40 % - uthevingsfarge 4 3 13" xfId="1710" xr:uid="{77DAE0E6-4825-4F08-8673-1FC9B126CF6D}"/>
    <cellStyle name="40 % - uthevingsfarge 4 3 14" xfId="538" xr:uid="{828A369F-FCA1-490D-BA3D-DF54C3720DD1}"/>
    <cellStyle name="40 % - uthevingsfarge 4 3 15" xfId="2585" xr:uid="{86E8E544-8165-4438-BF2D-970755FEE86D}"/>
    <cellStyle name="40 % - uthevingsfarge 4 3 16" xfId="2847" xr:uid="{19A0068B-44AE-4A35-BADA-CB8BEAABBA3E}"/>
    <cellStyle name="40 % - uthevingsfarge 4 3 17" xfId="2541" xr:uid="{EAD4D2A2-243A-4405-B0D4-0C0A09D4CA8F}"/>
    <cellStyle name="40 % - uthevingsfarge 4 3 18" xfId="2850" xr:uid="{C1A8E9B0-AA2C-4823-B10F-211DFD96EB95}"/>
    <cellStyle name="40 % - uthevingsfarge 4 3 19" xfId="3029" xr:uid="{85E54A83-EE5F-4D16-B21A-C11736BE7BDC}"/>
    <cellStyle name="40 % - uthevingsfarge 4 3 2" xfId="176" xr:uid="{00000000-0005-0000-0000-000044000000}"/>
    <cellStyle name="40 % – uthevingsfarge 4 3 2" xfId="580" xr:uid="{507E6D62-5C69-4E9D-8FEC-8D070A944F6E}"/>
    <cellStyle name="40 % - uthevingsfarge 4 3 2 10" xfId="2931" xr:uid="{11938616-CD0C-47F8-8159-C6867DE640AC}"/>
    <cellStyle name="40 % - uthevingsfarge 4 3 2 11" xfId="2666" xr:uid="{AE82238C-538D-49AB-A69A-B43B101658F8}"/>
    <cellStyle name="40 % - uthevingsfarge 4 3 2 12" xfId="2991" xr:uid="{7A21847B-422B-44FE-A61A-77B7A71AEF76}"/>
    <cellStyle name="40 % - uthevingsfarge 4 3 2 13" xfId="3177" xr:uid="{E80745C7-F1C9-4302-98BA-08EA3D5460DA}"/>
    <cellStyle name="40 % - uthevingsfarge 4 3 2 14" xfId="3363" xr:uid="{2DDD494F-3BFB-4B97-A685-54B27E3DD3D3}"/>
    <cellStyle name="40 % - uthevingsfarge 4 3 2 15" xfId="3548" xr:uid="{7EEFA92D-F282-45B3-B590-E507C6CA44E3}"/>
    <cellStyle name="40 % - uthevingsfarge 4 3 2 16" xfId="3731" xr:uid="{9EB1C74D-2F09-4F25-ABFC-E36C9537A29F}"/>
    <cellStyle name="40 % - uthevingsfarge 4 3 2 17" xfId="3911" xr:uid="{1A259D7B-3692-45B1-9E9C-7B5EB3194D84}"/>
    <cellStyle name="40 % - uthevingsfarge 4 3 2 18" xfId="4084" xr:uid="{9437086A-006C-4034-B908-AE0375FADE25}"/>
    <cellStyle name="40 % - uthevingsfarge 4 3 2 2" xfId="319" xr:uid="{0842EEC0-2191-4901-887C-E2A153F0149D}"/>
    <cellStyle name="40 % – uthevingsfarge 4 3 2 2" xfId="869" xr:uid="{5FEC13B8-F902-4DEF-ABD1-B3E696E8BC8D}"/>
    <cellStyle name="40 % - uthevingsfarge 4 3 2 2 10" xfId="3571" xr:uid="{A6C967E1-890A-4D15-8D44-697BD4977B75}"/>
    <cellStyle name="40 % - uthevingsfarge 4 3 2 2 11" xfId="3754" xr:uid="{674B8325-6C4A-41F6-A0DE-56F393213796}"/>
    <cellStyle name="40 % - uthevingsfarge 4 3 2 2 12" xfId="3934" xr:uid="{D9EF2FF4-9D7D-4D99-93E9-E5978A51603A}"/>
    <cellStyle name="40 % - uthevingsfarge 4 3 2 2 13" xfId="4107" xr:uid="{6D1561E8-AA93-4C2D-AFED-4677F2036E11}"/>
    <cellStyle name="40 % - uthevingsfarge 4 3 2 2 14" xfId="4275" xr:uid="{A2BA1572-5C38-4AB7-BC39-3CE943BDF4D0}"/>
    <cellStyle name="40 % - uthevingsfarge 4 3 2 2 15" xfId="4430" xr:uid="{FCEEE53D-DD4F-4477-BFD1-FFBCF8554829}"/>
    <cellStyle name="40 % - uthevingsfarge 4 3 2 2 16" xfId="4576" xr:uid="{134B8FAC-C498-4759-83AD-95CE0211E3C0}"/>
    <cellStyle name="40 % - uthevingsfarge 4 3 2 2 2" xfId="1897" xr:uid="{32E0A799-0799-42A8-ABE1-26873D0F5AC1}"/>
    <cellStyle name="40 % - uthevingsfarge 4 3 2 2 3" xfId="2093" xr:uid="{50D26929-BCA6-4778-8515-A1F5DF8E27E8}"/>
    <cellStyle name="40 % - uthevingsfarge 4 3 2 2 4" xfId="2248" xr:uid="{4C0B722B-B9EB-45B4-B064-1120C50A9C78}"/>
    <cellStyle name="40 % - uthevingsfarge 4 3 2 2 5" xfId="2394" xr:uid="{18797308-0F71-4FD1-B99D-2953B9D7B4A6}"/>
    <cellStyle name="40 % - uthevingsfarge 4 3 2 2 6" xfId="2766" xr:uid="{0D37B624-891F-4AE1-BD94-76624AC48F9B}"/>
    <cellStyle name="40 % - uthevingsfarge 4 3 2 2 7" xfId="3014" xr:uid="{5AA7778C-527D-458E-8FD1-DB09AB5F00C8}"/>
    <cellStyle name="40 % - uthevingsfarge 4 3 2 2 8" xfId="3200" xr:uid="{BEE7D463-E733-43B1-AC51-E64A6DEBFCA9}"/>
    <cellStyle name="40 % - uthevingsfarge 4 3 2 2 9" xfId="3386" xr:uid="{822132BF-EB9C-4B53-A6C7-783EC65DCC6A}"/>
    <cellStyle name="40 % - uthevingsfarge 4 3 2 3" xfId="928" xr:uid="{B018C53E-2B57-47BF-88DD-B85809A8A2C3}"/>
    <cellStyle name="40 % - uthevingsfarge 4 3 2 4" xfId="1787" xr:uid="{3189F9BD-8E18-4CF3-8946-E0B6317A5C14}"/>
    <cellStyle name="40 % - uthevingsfarge 4 3 2 5" xfId="1914" xr:uid="{F0D179C1-1CDE-4C59-9BB1-93F328F125D4}"/>
    <cellStyle name="40 % - uthevingsfarge 4 3 2 6" xfId="2023" xr:uid="{EF1A0BD1-3C91-42F0-A832-2245C8ED6220}"/>
    <cellStyle name="40 % - uthevingsfarge 4 3 2 7" xfId="1692" xr:uid="{3DE2B6C6-27DE-4417-9591-945AE402A06C}"/>
    <cellStyle name="40 % - uthevingsfarge 4 3 2 8" xfId="2631" xr:uid="{EC793138-4886-4A9A-A720-F855AA27DDF8}"/>
    <cellStyle name="40 % - uthevingsfarge 4 3 2 9" xfId="2884" xr:uid="{F27372F4-8A9A-4C1E-B60E-FE33EE5008FB}"/>
    <cellStyle name="40 % - uthevingsfarge 4 3 20" xfId="3215" xr:uid="{6D278F0D-288F-4A39-BA09-F478E81235CD}"/>
    <cellStyle name="40 % - uthevingsfarge 4 3 21" xfId="3401" xr:uid="{D40B142E-A18C-4B92-97C0-E5E9BB314CA3}"/>
    <cellStyle name="40 % - uthevingsfarge 4 3 22" xfId="3585" xr:uid="{470C5061-BD45-4680-B960-EC8B72E80333}"/>
    <cellStyle name="40 % - uthevingsfarge 4 3 23" xfId="3767" xr:uid="{3F47920F-135D-4857-8F33-9CCA2A8EE889}"/>
    <cellStyle name="40 % - uthevingsfarge 4 3 24" xfId="3947" xr:uid="{D94A03B5-B680-401F-A6DB-CC863DA52D51}"/>
    <cellStyle name="40 % - uthevingsfarge 4 3 25" xfId="4119" xr:uid="{70F69CCB-299E-4B11-B15A-CD43B802ADED}"/>
    <cellStyle name="40 % - uthevingsfarge 4 3 3" xfId="275" xr:uid="{F5700246-D271-4B45-BB63-20195DEB8C5D}"/>
    <cellStyle name="40 % – uthevingsfarge 4 3 3" xfId="761" xr:uid="{C9965A3E-4FF3-44FF-92A8-6EDB82415172}"/>
    <cellStyle name="40 % - uthevingsfarge 4 3 3 10" xfId="3343" xr:uid="{009F538C-EF25-4E51-937B-1315A73141FD}"/>
    <cellStyle name="40 % - uthevingsfarge 4 3 3 11" xfId="3528" xr:uid="{55BBB813-0377-45B3-AA13-A3F67AA8A7C1}"/>
    <cellStyle name="40 % - uthevingsfarge 4 3 3 12" xfId="3712" xr:uid="{9E71448B-2181-42C6-9B6A-D6EE37EDCD36}"/>
    <cellStyle name="40 % - uthevingsfarge 4 3 3 13" xfId="3892" xr:uid="{CAE93AE0-9930-4341-A8E8-50CED681DEE1}"/>
    <cellStyle name="40 % - uthevingsfarge 4 3 3 14" xfId="4066" xr:uid="{8C1FBEC8-297E-4A45-8636-1E8DD442FFA4}"/>
    <cellStyle name="40 % - uthevingsfarge 4 3 3 15" xfId="4236" xr:uid="{94B49E2F-BC3C-4872-B8F8-47AC347E30BB}"/>
    <cellStyle name="40 % - uthevingsfarge 4 3 3 16" xfId="4393" xr:uid="{A957AC73-F6F1-437C-8A37-9A1F70CF4621}"/>
    <cellStyle name="40 % - uthevingsfarge 4 3 3 17" xfId="4539" xr:uid="{BEE4B279-F139-450D-9691-FA1E6FF8A302}"/>
    <cellStyle name="40 % - uthevingsfarge 4 3 3 2" xfId="1231" xr:uid="{5BE38DFC-87D8-42BF-A327-71711FDF34D7}"/>
    <cellStyle name="40 % - uthevingsfarge 4 3 3 3" xfId="1854" xr:uid="{99CB2FA3-CA5E-4E9E-864F-B468C97DDB7E}"/>
    <cellStyle name="40 % - uthevingsfarge 4 3 3 4" xfId="2054" xr:uid="{E671E3D1-41FF-4578-B7DA-E8ED8C7DFCEA}"/>
    <cellStyle name="40 % - uthevingsfarge 4 3 3 5" xfId="2211" xr:uid="{5D8B001D-6EE3-438E-ACB1-15CF2DB411D5}"/>
    <cellStyle name="40 % - uthevingsfarge 4 3 3 6" xfId="2357" xr:uid="{7A3524FC-E843-4438-ABC5-A1B26589240B}"/>
    <cellStyle name="40 % - uthevingsfarge 4 3 3 7" xfId="2722" xr:uid="{2F0FEFD7-80A2-41E0-8FE4-8B712CE3B831}"/>
    <cellStyle name="40 % - uthevingsfarge 4 3 3 8" xfId="2971" xr:uid="{6E6920E8-4553-4B1E-A770-6237AF9F9E30}"/>
    <cellStyle name="40 % - uthevingsfarge 4 3 3 9" xfId="3157" xr:uid="{51A912BA-15D7-4902-9707-7CAA19D6DA88}"/>
    <cellStyle name="40 % - uthevingsfarge 4 3 4" xfId="387" xr:uid="{268D20E6-0734-44FB-8B62-A22C147302BF}"/>
    <cellStyle name="40 % – uthevingsfarge 4 3 4" xfId="1063" xr:uid="{771C68C7-632A-4917-8518-0DECDCBCE0D3}"/>
    <cellStyle name="40 % - uthevingsfarge 4 3 4 10" xfId="3451" xr:uid="{55730CAF-E0BD-4E3E-B61A-FFC2700E8937}"/>
    <cellStyle name="40 % - uthevingsfarge 4 3 4 11" xfId="3635" xr:uid="{DABE6DEE-B3CE-4DA1-A31B-D6D892D344C1}"/>
    <cellStyle name="40 % - uthevingsfarge 4 3 4 12" xfId="3817" xr:uid="{A063232E-81E2-4431-AA79-08A7BE5ACE7A}"/>
    <cellStyle name="40 % - uthevingsfarge 4 3 4 13" xfId="3995" xr:uid="{D77C761C-C740-4455-873C-303AF749AEE2}"/>
    <cellStyle name="40 % - uthevingsfarge 4 3 4 14" xfId="4167" xr:uid="{DA70FE9E-C9D8-4166-9D56-6CA020550225}"/>
    <cellStyle name="40 % - uthevingsfarge 4 3 4 15" xfId="4330" xr:uid="{AFEA896B-8F33-4EBB-AD56-003F7EB748F1}"/>
    <cellStyle name="40 % - uthevingsfarge 4 3 4 16" xfId="4478" xr:uid="{64DB78A9-BC43-4A52-AD05-88EA876B0AA9}"/>
    <cellStyle name="40 % - uthevingsfarge 4 3 4 17" xfId="4611" xr:uid="{7CA0A184-F59D-4528-A890-4E9BC2D53CA9}"/>
    <cellStyle name="40 % - uthevingsfarge 4 3 4 2" xfId="1266" xr:uid="{A4CFFEB8-1F3F-404D-9648-0364D64ABEFD}"/>
    <cellStyle name="40 % - uthevingsfarge 4 3 4 3" xfId="1960" xr:uid="{B6677CD2-0993-4FDD-ACE4-8E430CC5868A}"/>
    <cellStyle name="40 % - uthevingsfarge 4 3 4 4" xfId="2148" xr:uid="{147535A2-B245-4682-A483-77B6CBC931A1}"/>
    <cellStyle name="40 % - uthevingsfarge 4 3 4 5" xfId="2296" xr:uid="{FEB2D782-AAC3-45D4-B1DB-36C603D0D4FD}"/>
    <cellStyle name="40 % - uthevingsfarge 4 3 4 6" xfId="2429" xr:uid="{797CCFFF-12CC-4A36-BEC4-A85D3CE2EA7C}"/>
    <cellStyle name="40 % - uthevingsfarge 4 3 4 7" xfId="2833" xr:uid="{4059A25C-A9AC-4F98-92A1-D1C1488186CA}"/>
    <cellStyle name="40 % - uthevingsfarge 4 3 4 8" xfId="3080" xr:uid="{1622FC25-D014-4235-98B8-BFF67B96F4B1}"/>
    <cellStyle name="40 % - uthevingsfarge 4 3 4 9" xfId="3266" xr:uid="{96485F69-1CD6-49BD-93F7-B1D0B6149052}"/>
    <cellStyle name="40 % - uthevingsfarge 4 3 5" xfId="415" xr:uid="{8DB6AFF6-FDF7-4023-A4DA-A6F8A08A313C}"/>
    <cellStyle name="40 % – uthevingsfarge 4 3 5" xfId="1320" xr:uid="{29FDE54B-DE4B-4E10-ABC1-65D923D5CF21}"/>
    <cellStyle name="40 % - uthevingsfarge 4 3 5 10" xfId="3478" xr:uid="{10B4A0CC-D723-4584-A5C9-834A4B266EAE}"/>
    <cellStyle name="40 % - uthevingsfarge 4 3 5 11" xfId="3662" xr:uid="{ED383A23-3672-4185-9E12-C386D3F0B10E}"/>
    <cellStyle name="40 % - uthevingsfarge 4 3 5 12" xfId="3844" xr:uid="{F16A558D-30BA-4078-A1D8-A16365B3F0F0}"/>
    <cellStyle name="40 % - uthevingsfarge 4 3 5 13" xfId="4020" xr:uid="{F7F73899-7917-46D5-B6E6-CD3B34AC1B83}"/>
    <cellStyle name="40 % - uthevingsfarge 4 3 5 14" xfId="4192" xr:uid="{DFCE9943-7EFF-49E8-B4C8-F5E8887FBA2F}"/>
    <cellStyle name="40 % - uthevingsfarge 4 3 5 15" xfId="4352" xr:uid="{CEC2494B-3F41-467D-B342-A8D7D9649A63}"/>
    <cellStyle name="40 % - uthevingsfarge 4 3 5 16" xfId="4498" xr:uid="{8F031C1F-A798-4094-A2F9-BAA0D7AEDD1B}"/>
    <cellStyle name="40 % - uthevingsfarge 4 3 5 17" xfId="4629" xr:uid="{730C5857-D65A-477E-BAC7-993EFD74636D}"/>
    <cellStyle name="40 % - uthevingsfarge 4 3 5 2" xfId="1367" xr:uid="{E94B8E8D-D2F2-404E-90BD-5723B11E68E7}"/>
    <cellStyle name="40 % - uthevingsfarge 4 3 5 3" xfId="1986" xr:uid="{BDE7FADB-8F71-4ED0-B450-7F5E511AA589}"/>
    <cellStyle name="40 % - uthevingsfarge 4 3 5 4" xfId="2170" xr:uid="{879AA6AF-9971-441B-BFE2-9CAA26F185AC}"/>
    <cellStyle name="40 % - uthevingsfarge 4 3 5 5" xfId="2316" xr:uid="{25F5E819-D8E6-42DD-B81D-138651A2FED7}"/>
    <cellStyle name="40 % - uthevingsfarge 4 3 5 6" xfId="2447" xr:uid="{7023E377-20DF-49D0-88A6-28AE834875F7}"/>
    <cellStyle name="40 % - uthevingsfarge 4 3 5 7" xfId="2861" xr:uid="{A182007D-9C27-43F4-821C-083B7CA766CB}"/>
    <cellStyle name="40 % - uthevingsfarge 4 3 5 8" xfId="3107" xr:uid="{DE1B1009-0E64-4C92-8857-B74AF53D0F70}"/>
    <cellStyle name="40 % - uthevingsfarge 4 3 5 9" xfId="3293" xr:uid="{A6081F0D-D2C5-49B9-A6E2-D6C73D6F3353}"/>
    <cellStyle name="40 % - uthevingsfarge 4 3 6" xfId="1473" xr:uid="{FD93CE18-6123-40D7-8311-C4660A4AD17E}"/>
    <cellStyle name="40 % – uthevingsfarge 4 3 6" xfId="1416" xr:uid="{955C0608-3D47-4BD5-A3C5-FF6923444AE2}"/>
    <cellStyle name="40 % - uthevingsfarge 4 3 7" xfId="1539" xr:uid="{FE4979C9-AA20-495C-BFDA-0B5775ABA595}"/>
    <cellStyle name="40 % – uthevingsfarge 4 3 7" xfId="1109" xr:uid="{51175BCA-25DF-43CE-A6F9-48F0295105A7}"/>
    <cellStyle name="40 % - uthevingsfarge 4 3 8" xfId="1536" xr:uid="{E80E6DF1-C532-4E34-9562-8D374BC19010}"/>
    <cellStyle name="40 % – uthevingsfarge 4 3 8" xfId="1163" xr:uid="{D2A30289-839F-441C-99CC-66C964EFDE01}"/>
    <cellStyle name="40 % - uthevingsfarge 4 3 9" xfId="1669" xr:uid="{AEB0E595-F020-4D47-906C-7E8A5CD64926}"/>
    <cellStyle name="40 % – uthevingsfarge 4 3 9" xfId="1581" xr:uid="{158DAD67-A2C5-424E-A9C7-1BB408744F20}"/>
    <cellStyle name="40 % - uthevingsfarge 4 4" xfId="145" xr:uid="{00000000-0005-0000-0000-000045000000}"/>
    <cellStyle name="40 % – uthevingsfarge 4 4" xfId="378" xr:uid="{78947EF3-126E-4D17-B6B4-671B2A5CDD65}"/>
    <cellStyle name="40 % - uthevingsfarge 4 4 10" xfId="610" xr:uid="{A38F5DE2-EC35-4945-A90E-0D5DEB0E262B}"/>
    <cellStyle name="40 % – uthevingsfarge 4 4 10" xfId="507" xr:uid="{62BA7FFF-BE0A-4959-B653-5CC179AC1203}"/>
    <cellStyle name="40 % - uthevingsfarge 4 4 11" xfId="1757" xr:uid="{C08E104B-3E71-41B0-981C-8D1D4898788C}"/>
    <cellStyle name="40 % - uthevingsfarge 4 4 12" xfId="1962" xr:uid="{3DEB33D8-A58F-426A-935F-B8BE6A24EC57}"/>
    <cellStyle name="40 % - uthevingsfarge 4 4 13" xfId="2104" xr:uid="{33DF57D8-9E12-48D5-8DEC-1C158B90D1A3}"/>
    <cellStyle name="40 % - uthevingsfarge 4 4 14" xfId="2256" xr:uid="{1B88CC7F-AAFA-4ED6-8A67-EB7B65289A64}"/>
    <cellStyle name="40 % - uthevingsfarge 4 4 15" xfId="2600" xr:uid="{A6A2871A-C584-444F-80EB-D55828DB74A0}"/>
    <cellStyle name="40 % - uthevingsfarge 4 4 16" xfId="2523" xr:uid="{AEEAE542-165C-43C6-B3D8-B1CD007157BF}"/>
    <cellStyle name="40 % - uthevingsfarge 4 4 17" xfId="3032" xr:uid="{7844313E-2D4E-4A28-ADDC-128C3B5CB4F5}"/>
    <cellStyle name="40 % - uthevingsfarge 4 4 18" xfId="3218" xr:uid="{1C6CC7D2-A5D9-41C9-9B17-DFB5205684F4}"/>
    <cellStyle name="40 % - uthevingsfarge 4 4 19" xfId="3404" xr:uid="{97ED813F-1781-4D59-ADEA-BB14DDD2CF9F}"/>
    <cellStyle name="40 % - uthevingsfarge 4 4 2" xfId="288" xr:uid="{CF9F6C0B-C5AF-45B6-BB2D-2F3C00B9DECD}"/>
    <cellStyle name="40 % – uthevingsfarge 4 4 2" xfId="791" xr:uid="{A2E6C7B7-861D-4EBB-B2F4-67BD1C84ECA4}"/>
    <cellStyle name="40 % - uthevingsfarge 4 4 2 10" xfId="3356" xr:uid="{1CDA7DF4-BA30-4CC4-8897-9B7FC6351F17}"/>
    <cellStyle name="40 % - uthevingsfarge 4 4 2 11" xfId="3541" xr:uid="{0C83118E-71BA-4B98-97FB-65A9302897B6}"/>
    <cellStyle name="40 % - uthevingsfarge 4 4 2 12" xfId="3725" xr:uid="{2645AAD6-76D6-496F-A053-20AFEC5C561C}"/>
    <cellStyle name="40 % - uthevingsfarge 4 4 2 13" xfId="3905" xr:uid="{F608D731-791F-48FB-BEC3-D64B9C4A5E65}"/>
    <cellStyle name="40 % - uthevingsfarge 4 4 2 14" xfId="4078" xr:uid="{3C9AFE73-C488-49D7-B2DB-9E19BF969DAE}"/>
    <cellStyle name="40 % - uthevingsfarge 4 4 2 15" xfId="4248" xr:uid="{65379560-05B9-42AC-8E0F-83EA92B84726}"/>
    <cellStyle name="40 % - uthevingsfarge 4 4 2 16" xfId="4405" xr:uid="{DF8781BA-9C09-4E18-8AD8-37EAA643B572}"/>
    <cellStyle name="40 % - uthevingsfarge 4 4 2 17" xfId="4551" xr:uid="{5142A669-ACAC-470C-8F46-ED01F7A4FDCA}"/>
    <cellStyle name="40 % - uthevingsfarge 4 4 2 2" xfId="901" xr:uid="{F73835F6-10CB-443E-9A40-3AE9827B671A}"/>
    <cellStyle name="40 % - uthevingsfarge 4 4 2 3" xfId="1867" xr:uid="{0CB3C624-FF2D-445E-BED0-4448E72AED58}"/>
    <cellStyle name="40 % - uthevingsfarge 4 4 2 4" xfId="2066" xr:uid="{71C44187-0294-45BD-AE29-51FFA357F947}"/>
    <cellStyle name="40 % - uthevingsfarge 4 4 2 5" xfId="2223" xr:uid="{C322097D-FA58-42D8-A724-6CA668DEA051}"/>
    <cellStyle name="40 % - uthevingsfarge 4 4 2 6" xfId="2369" xr:uid="{3527D0F6-C518-494D-BB19-875734881870}"/>
    <cellStyle name="40 % - uthevingsfarge 4 4 2 7" xfId="2735" xr:uid="{741A8DEA-CA5E-43A1-8402-183260565EF1}"/>
    <cellStyle name="40 % - uthevingsfarge 4 4 2 8" xfId="2984" xr:uid="{6355DBDD-C101-4480-8BCB-B3E3534382B0}"/>
    <cellStyle name="40 % - uthevingsfarge 4 4 2 9" xfId="3170" xr:uid="{216D769C-DBCA-4C5D-918B-FCB5EAA802CD}"/>
    <cellStyle name="40 % - uthevingsfarge 4 4 20" xfId="3588" xr:uid="{379500C4-2552-4474-81F0-A4F989E75B7B}"/>
    <cellStyle name="40 % - uthevingsfarge 4 4 21" xfId="3770" xr:uid="{87B24992-54A1-408F-8916-AFA5F7BB00EC}"/>
    <cellStyle name="40 % - uthevingsfarge 4 4 22" xfId="3950" xr:uid="{E6F4EC26-4FFF-430A-B17F-2BD3634EE081}"/>
    <cellStyle name="40 % - uthevingsfarge 4 4 23" xfId="4122" xr:uid="{9ACD82A1-71B8-49C2-AB54-106160EA7A61}"/>
    <cellStyle name="40 % - uthevingsfarge 4 4 24" xfId="4286" xr:uid="{FD47C873-B773-4F12-8294-EAF0F0BF2FC9}"/>
    <cellStyle name="40 % - uthevingsfarge 4 4 25" xfId="4438" xr:uid="{DCA89446-E575-4F85-B9E5-585A7E20BE45}"/>
    <cellStyle name="40 % - uthevingsfarge 4 4 3" xfId="426" xr:uid="{878A02B6-9D77-44F0-A0E1-77E616583CFB}"/>
    <cellStyle name="40 % – uthevingsfarge 4 4 3" xfId="1091" xr:uid="{F2AF2784-BDCA-4941-B9A5-1B7E6DF99751}"/>
    <cellStyle name="40 % - uthevingsfarge 4 4 3 10" xfId="3488" xr:uid="{43E32D91-7352-4C38-BC0C-1645100393CF}"/>
    <cellStyle name="40 % - uthevingsfarge 4 4 3 11" xfId="3672" xr:uid="{4A8F6219-5BF1-48A2-A0C5-4C469979FDBC}"/>
    <cellStyle name="40 % - uthevingsfarge 4 4 3 12" xfId="3853" xr:uid="{F60FEB53-984F-4AD4-A0CC-CACFF8CB5EC3}"/>
    <cellStyle name="40 % - uthevingsfarge 4 4 3 13" xfId="4029" xr:uid="{6F3830E3-6D70-449F-B043-F012BDF8975F}"/>
    <cellStyle name="40 % - uthevingsfarge 4 4 3 14" xfId="4201" xr:uid="{8AC9B1DF-0DF7-41C9-A53D-723CA417C440}"/>
    <cellStyle name="40 % - uthevingsfarge 4 4 3 15" xfId="4361" xr:uid="{6D7CF112-48F7-4D44-BAC1-256BAF3CE247}"/>
    <cellStyle name="40 % - uthevingsfarge 4 4 3 16" xfId="4507" xr:uid="{822CBEB6-D259-4633-969F-40621A809D12}"/>
    <cellStyle name="40 % - uthevingsfarge 4 4 3 17" xfId="4638" xr:uid="{90C016E9-9B4C-4FA3-930A-9BB84D95273B}"/>
    <cellStyle name="40 % - uthevingsfarge 4 4 3 2" xfId="1205" xr:uid="{6C06BA89-0A3A-4B65-9A11-659E7CA9AB29}"/>
    <cellStyle name="40 % - uthevingsfarge 4 4 3 3" xfId="1997" xr:uid="{F73CF7BF-5D52-4190-AE76-7A5B6A6F3ED1}"/>
    <cellStyle name="40 % - uthevingsfarge 4 4 3 4" xfId="2179" xr:uid="{17DB673C-8950-4A8C-9E89-52E7DE374BC5}"/>
    <cellStyle name="40 % - uthevingsfarge 4 4 3 5" xfId="2325" xr:uid="{5F0BFFEB-DB02-4070-B57D-3DF69D4E28C4}"/>
    <cellStyle name="40 % - uthevingsfarge 4 4 3 6" xfId="2456" xr:uid="{E92FB3DC-A39B-45C1-ADB1-8CDF9AFB6937}"/>
    <cellStyle name="40 % - uthevingsfarge 4 4 3 7" xfId="2872" xr:uid="{4E531108-6E3F-4C25-854C-3B0D95A49E59}"/>
    <cellStyle name="40 % - uthevingsfarge 4 4 3 8" xfId="3117" xr:uid="{ABF37ECD-A1B5-4466-BBB8-03A26DB19CF7}"/>
    <cellStyle name="40 % - uthevingsfarge 4 4 3 9" xfId="3303" xr:uid="{A573DC24-4C48-483B-A0EB-045701F8BB51}"/>
    <cellStyle name="40 % - uthevingsfarge 4 4 4" xfId="1290" xr:uid="{E4ABBF0D-C26C-496C-AE2B-68846B86987A}"/>
    <cellStyle name="40 % – uthevingsfarge 4 4 4" xfId="1152" xr:uid="{A6AAB2CC-86DD-47CF-8570-07638B920682}"/>
    <cellStyle name="40 % - uthevingsfarge 4 4 5" xfId="1388" xr:uid="{39067A81-C030-47B5-AF24-ACAA800A19B6}"/>
    <cellStyle name="40 % – uthevingsfarge 4 4 5" xfId="1271" xr:uid="{82A745D9-E48B-4225-A031-D0E36E5B06B6}"/>
    <cellStyle name="40 % - uthevingsfarge 4 4 6" xfId="1482" xr:uid="{2925572E-6D75-455C-87E1-88078C2DD710}"/>
    <cellStyle name="40 % – uthevingsfarge 4 4 6" xfId="1296" xr:uid="{9C183BE5-516F-471E-8F74-E618A5F0F8A4}"/>
    <cellStyle name="40 % - uthevingsfarge 4 4 7" xfId="1453" xr:uid="{68860212-515E-4882-8FA9-0D2C78D7A2BE}"/>
    <cellStyle name="40 % – uthevingsfarge 4 4 7" xfId="1407" xr:uid="{0DB8C6C9-D3F7-4B08-9954-7DF3EDB33A86}"/>
    <cellStyle name="40 % - uthevingsfarge 4 4 8" xfId="1503" xr:uid="{3EABDF2D-CD08-4DD1-8B09-AE708A06EC28}"/>
    <cellStyle name="40 % – uthevingsfarge 4 4 8" xfId="1579" xr:uid="{674FFB48-D56F-436D-AF34-3982513AB4F2}"/>
    <cellStyle name="40 % - uthevingsfarge 4 4 9" xfId="1518" xr:uid="{91DE8CC0-3F27-489F-AE0C-D3032DDF3309}"/>
    <cellStyle name="40 % – uthevingsfarge 4 4 9" xfId="1460" xr:uid="{AD570637-A40A-4460-BB5F-765F2344D7FB}"/>
    <cellStyle name="40 % – uthevingsfarge 4 5" xfId="382" xr:uid="{D9583490-7AE7-45FB-8A0D-646FAA1C19B1}"/>
    <cellStyle name="40 % – uthevingsfarge 4 5 2" xfId="948" xr:uid="{C6523EE8-55FC-41A8-A45A-65CBFF927CFB}"/>
    <cellStyle name="40 % – uthevingsfarge 4 5 3" xfId="658" xr:uid="{2BD848FA-6ED8-45A2-9256-FE522CB5BA79}"/>
    <cellStyle name="40 % – uthevingsfarge 4 6" xfId="505" xr:uid="{42D3D0D3-1E4C-4BFF-8B29-14497C83EB9A}"/>
    <cellStyle name="40 % – uthevingsfarge 4 6 2" xfId="789" xr:uid="{534AA2D3-2BEF-4FE9-AD73-3484F865B402}"/>
    <cellStyle name="40 % – uthevingsfarge 4 7" xfId="711" xr:uid="{D2AFF99C-8D22-40C9-8599-E61A853EE574}"/>
    <cellStyle name="40 % – uthevingsfarge 4 7 2" xfId="1001" xr:uid="{A916170E-4B93-4612-9AF0-35BDA1885B43}"/>
    <cellStyle name="40 % – uthevingsfarge 4 8" xfId="814" xr:uid="{563DDAC3-4F92-40C8-9ED2-4786AC31A1EA}"/>
    <cellStyle name="40 % – uthevingsfarge 4 9" xfId="1113" xr:uid="{B428A726-917C-4F1B-ABB0-3D570A20A47F}"/>
    <cellStyle name="40 % – uthevingsfarge 5" xfId="46" builtinId="47" customBuiltin="1"/>
    <cellStyle name="40 % – uthevingsfarge 5 10" xfId="1241" xr:uid="{F2A59486-5CB6-430F-8BDB-16DFB3C33C4A}"/>
    <cellStyle name="40 % – uthevingsfarge 5 11" xfId="542" xr:uid="{8973C517-6B70-48EA-8026-BE3197D4A89D}"/>
    <cellStyle name="40 % – uthevingsfarge 5 12" xfId="1689" xr:uid="{13F6C2E1-D001-406E-92A1-EDD20D333A78}"/>
    <cellStyle name="40 % – uthevingsfarge 5 13" xfId="2511" xr:uid="{C6992BD3-673F-4197-93DD-0A24B3525B17}"/>
    <cellStyle name="40 % - uthevingsfarge 5 2" xfId="116" xr:uid="{00000000-0005-0000-0000-000047000000}"/>
    <cellStyle name="40 % – uthevingsfarge 5 2" xfId="234" xr:uid="{41CD351E-4A88-4F2D-AF7C-2C40B4C1EF18}"/>
    <cellStyle name="40 % - uthevingsfarge 5 2 10" xfId="1520" xr:uid="{53390EF5-B082-4A68-B713-3CBE1E65EDED}"/>
    <cellStyle name="40 % – uthevingsfarge 5 2 10" xfId="1395" xr:uid="{518F1732-E7DA-4A4F-997D-5BCFD21CA9AE}"/>
    <cellStyle name="40 % - uthevingsfarge 5 2 11" xfId="598" xr:uid="{01898EE7-26FD-4118-819C-2F655F77933A}"/>
    <cellStyle name="40 % – uthevingsfarge 5 2 11" xfId="460" xr:uid="{2424A323-B9D3-4D0A-BC2D-D8B558071DCC}"/>
    <cellStyle name="40 % - uthevingsfarge 5 2 12" xfId="1732" xr:uid="{5EF61974-EED1-4C47-93A1-D0E231A5F619}"/>
    <cellStyle name="40 % - uthevingsfarge 5 2 13" xfId="1801" xr:uid="{5AAB6214-B1F5-45ED-A15A-F9F380C4B152}"/>
    <cellStyle name="40 % - uthevingsfarge 5 2 14" xfId="2014" xr:uid="{9568EFAD-1C3A-4EE3-B824-BBC01B2DA542}"/>
    <cellStyle name="40 % - uthevingsfarge 5 2 15" xfId="2021" xr:uid="{954386DF-9D92-4B3A-8F52-22CAD7BA6247}"/>
    <cellStyle name="40 % - uthevingsfarge 5 2 16" xfId="2571" xr:uid="{BCA71943-2E34-40EB-832F-E89DDC8D0F5B}"/>
    <cellStyle name="40 % - uthevingsfarge 5 2 17" xfId="2525" xr:uid="{E88C58B1-180B-498E-AE20-2D085D96CDF4}"/>
    <cellStyle name="40 % - uthevingsfarge 5 2 18" xfId="2916" xr:uid="{02762464-3143-4609-88C7-AC2C5C2936DA}"/>
    <cellStyle name="40 % - uthevingsfarge 5 2 19" xfId="2927" xr:uid="{1691FAE0-C239-4FA1-B2B1-B0B47B71AEF9}"/>
    <cellStyle name="40 % - uthevingsfarge 5 2 2" xfId="163" xr:uid="{00000000-0005-0000-0000-000048000000}"/>
    <cellStyle name="40 % – uthevingsfarge 5 2 2" xfId="563" xr:uid="{148E4F7E-E4E7-4E41-BF47-FE9930FFD471}"/>
    <cellStyle name="40 % - uthevingsfarge 5 2 2 10" xfId="626" xr:uid="{DF6FA960-6DA3-4D9D-81FE-BF94ABA8FCAA}"/>
    <cellStyle name="40 % - uthevingsfarge 5 2 2 11" xfId="1774" xr:uid="{8DD449E2-E456-444B-9F5E-85429A73B9C2}"/>
    <cellStyle name="40 % - uthevingsfarge 5 2 2 12" xfId="1794" xr:uid="{CFC36291-642C-479C-8038-77FBDFF5435D}"/>
    <cellStyle name="40 % - uthevingsfarge 5 2 2 13" xfId="2113" xr:uid="{6534805F-E71B-4603-B0D3-1FFACBF68318}"/>
    <cellStyle name="40 % - uthevingsfarge 5 2 2 14" xfId="2261" xr:uid="{1D2ABF35-7A79-45C4-80E7-FF7D42830684}"/>
    <cellStyle name="40 % - uthevingsfarge 5 2 2 15" xfId="2618" xr:uid="{71DD77F3-FF4A-49AD-8DC5-BF98B8FB703B}"/>
    <cellStyle name="40 % - uthevingsfarge 5 2 2 16" xfId="2693" xr:uid="{589FD16B-3A2A-417C-B1DB-B2FE4A28FBA0}"/>
    <cellStyle name="40 % - uthevingsfarge 5 2 2 17" xfId="3043" xr:uid="{B79355D1-9E9A-4699-9D2F-832E859193F0}"/>
    <cellStyle name="40 % - uthevingsfarge 5 2 2 18" xfId="3229" xr:uid="{DC2CB3D0-61AD-4F89-913D-234F0677FF62}"/>
    <cellStyle name="40 % - uthevingsfarge 5 2 2 19" xfId="3415" xr:uid="{CD61EE2B-89D8-4B52-BB87-B6F717EDCDD5}"/>
    <cellStyle name="40 % - uthevingsfarge 5 2 2 2" xfId="306" xr:uid="{4AB7BA77-E06B-41D2-97C7-34EB3D1E24E5}"/>
    <cellStyle name="40 % – uthevingsfarge 5 2 2 2" xfId="852" xr:uid="{3CC2F76B-2821-47E0-9808-8B5871EF75BB}"/>
    <cellStyle name="40 % - uthevingsfarge 5 2 2 2 10" xfId="3374" xr:uid="{1BD0D8B0-3580-4C11-8CB0-91BC1F07856F}"/>
    <cellStyle name="40 % - uthevingsfarge 5 2 2 2 11" xfId="3559" xr:uid="{C566872B-ED6A-4ED3-B250-35A69D3044C2}"/>
    <cellStyle name="40 % - uthevingsfarge 5 2 2 2 12" xfId="3742" xr:uid="{BCEAB80B-C50C-475F-A54D-A8CD80F3763D}"/>
    <cellStyle name="40 % - uthevingsfarge 5 2 2 2 13" xfId="3922" xr:uid="{0B959EDD-C5B2-4821-854C-051183F03258}"/>
    <cellStyle name="40 % - uthevingsfarge 5 2 2 2 14" xfId="4095" xr:uid="{D4E97663-BBA7-4E4A-B262-49F581DD198E}"/>
    <cellStyle name="40 % - uthevingsfarge 5 2 2 2 15" xfId="4264" xr:uid="{A5960B5C-32CA-43C2-83FC-50C3AF70DA9B}"/>
    <cellStyle name="40 % - uthevingsfarge 5 2 2 2 16" xfId="4419" xr:uid="{F6FEABD0-0FFA-4254-A2A9-BE0E0F5C0AE7}"/>
    <cellStyle name="40 % - uthevingsfarge 5 2 2 2 17" xfId="4565" xr:uid="{BF2E7A96-6437-45AF-8398-3A4C74FBABA2}"/>
    <cellStyle name="40 % - uthevingsfarge 5 2 2 2 2" xfId="917" xr:uid="{04C5703A-FFAC-45D0-B993-5BA7E18610F4}"/>
    <cellStyle name="40 % - uthevingsfarge 5 2 2 2 3" xfId="1884" xr:uid="{E6A1CB1A-086D-440D-9BA9-89C477BB7CF3}"/>
    <cellStyle name="40 % - uthevingsfarge 5 2 2 2 4" xfId="2082" xr:uid="{8F025361-29E7-44B3-8D4B-7840B2E7C548}"/>
    <cellStyle name="40 % - uthevingsfarge 5 2 2 2 5" xfId="2237" xr:uid="{B0841E3B-0C67-4CAA-9EE6-F2B7B552F0FC}"/>
    <cellStyle name="40 % - uthevingsfarge 5 2 2 2 6" xfId="2383" xr:uid="{BEB2F747-8A5B-49B5-A4E6-ED5A465C278B}"/>
    <cellStyle name="40 % - uthevingsfarge 5 2 2 2 7" xfId="2753" xr:uid="{7F9E76AA-CE68-45D4-AFD2-E8BAD9102868}"/>
    <cellStyle name="40 % - uthevingsfarge 5 2 2 2 8" xfId="3002" xr:uid="{D917375B-9965-474C-AA44-A165D3A27448}"/>
    <cellStyle name="40 % - uthevingsfarge 5 2 2 2 9" xfId="3188" xr:uid="{0305D924-2945-49BD-A227-39C9067B9B16}"/>
    <cellStyle name="40 % - uthevingsfarge 5 2 2 20" xfId="3599" xr:uid="{D6C10AC9-0388-47E0-830A-54000732A9A4}"/>
    <cellStyle name="40 % - uthevingsfarge 5 2 2 21" xfId="3781" xr:uid="{12E8BC12-78C3-45FF-B91E-F25012DF902B}"/>
    <cellStyle name="40 % - uthevingsfarge 5 2 2 22" xfId="3959" xr:uid="{2B14A426-74D4-4D08-BAE1-0077E28CE02D}"/>
    <cellStyle name="40 % - uthevingsfarge 5 2 2 23" xfId="4131" xr:uid="{A2C9148A-586D-48A9-97C9-7FB6EA7383FF}"/>
    <cellStyle name="40 % - uthevingsfarge 5 2 2 24" xfId="4295" xr:uid="{CB6D34D5-55AE-4A3F-9DD9-A72C98252F27}"/>
    <cellStyle name="40 % - uthevingsfarge 5 2 2 25" xfId="4443" xr:uid="{1ACFBEFA-2EF8-41A2-9CEB-C9D87452FC63}"/>
    <cellStyle name="40 % - uthevingsfarge 5 2 2 3" xfId="1220" xr:uid="{D5F55E5C-01F8-4062-BCFE-A9350E475CE9}"/>
    <cellStyle name="40 % – uthevingsfarge 5 2 2 3" xfId="1151" xr:uid="{BC83D57C-4C41-4DE8-9F93-FB15A8819D30}"/>
    <cellStyle name="40 % - uthevingsfarge 5 2 2 4" xfId="1101" xr:uid="{2F076A73-195B-440E-8E1E-9E3661E39074}"/>
    <cellStyle name="40 % – uthevingsfarge 5 2 2 4" xfId="1168" xr:uid="{4E269871-5070-49D3-8549-12843C1D1C56}"/>
    <cellStyle name="40 % - uthevingsfarge 5 2 2 5" xfId="1123" xr:uid="{E64C2183-2DF9-4B20-B9F8-7AC08F8910A3}"/>
    <cellStyle name="40 % – uthevingsfarge 5 2 2 5" xfId="1270" xr:uid="{25428519-8580-4EB1-9220-01ED3229E21C}"/>
    <cellStyle name="40 % - uthevingsfarge 5 2 2 6" xfId="1450" xr:uid="{2C345E50-041D-4053-8FC3-E3AB789C2505}"/>
    <cellStyle name="40 % – uthevingsfarge 5 2 2 6" xfId="1446" xr:uid="{E1842A0C-9AB8-415F-85B1-4703C7146766}"/>
    <cellStyle name="40 % - uthevingsfarge 5 2 2 7" xfId="1356" xr:uid="{97524CCA-E032-4E58-BBB7-1E49AAFFC13A}"/>
    <cellStyle name="40 % – uthevingsfarge 5 2 2 7" xfId="1541" xr:uid="{97D4D78B-DEE0-411B-8A22-B61D1C4B8623}"/>
    <cellStyle name="40 % - uthevingsfarge 5 2 2 8" xfId="1601" xr:uid="{8F738566-FAAF-41CC-BB05-4189FAFC2EE2}"/>
    <cellStyle name="40 % – uthevingsfarge 5 2 2 8" xfId="1625" xr:uid="{66334A21-136F-4F48-8504-BAB7416909E5}"/>
    <cellStyle name="40 % - uthevingsfarge 5 2 2 9" xfId="1021" xr:uid="{3D416E0B-9370-4307-80BE-F0A5004CEFDC}"/>
    <cellStyle name="40 % – uthevingsfarge 5 2 2 9" xfId="1328" xr:uid="{BAFCE19F-6C3E-48D5-AF44-308826EE557F}"/>
    <cellStyle name="40 % - uthevingsfarge 5 2 20" xfId="3087" xr:uid="{8A64A623-F4C6-4CAF-8ED8-E24B768DBA21}"/>
    <cellStyle name="40 % - uthevingsfarge 5 2 21" xfId="3273" xr:uid="{0588C952-D3E8-4E13-B68D-52167886001A}"/>
    <cellStyle name="40 % - uthevingsfarge 5 2 22" xfId="3458" xr:uid="{62EA87D5-EC52-481E-85D3-61FD2A3DDEDD}"/>
    <cellStyle name="40 % - uthevingsfarge 5 2 23" xfId="3642" xr:uid="{1CC57441-ED95-4B4A-A37E-B11B9FBE9071}"/>
    <cellStyle name="40 % - uthevingsfarge 5 2 24" xfId="3824" xr:uid="{BB68F31A-E550-4DBF-8B51-3CD4F97E6BED}"/>
    <cellStyle name="40 % - uthevingsfarge 5 2 25" xfId="4001" xr:uid="{7D55B6DF-5B6B-418E-9420-057C0DE6989B}"/>
    <cellStyle name="40 % - uthevingsfarge 5 2 26" xfId="4173" xr:uid="{A8FA6369-B821-4532-BBB9-58FAA6038799}"/>
    <cellStyle name="40 % - uthevingsfarge 5 2 3" xfId="262" xr:uid="{5B4E6C97-52F5-49B4-94CC-2609AF0A5839}"/>
    <cellStyle name="40 % – uthevingsfarge 5 2 3" xfId="688" xr:uid="{5A59B6A6-08D8-49A4-B868-8A2C683A0F0A}"/>
    <cellStyle name="40 % - uthevingsfarge 5 2 3 10" xfId="3331" xr:uid="{1E03B96D-6B37-4788-9B3C-6C07CF679380}"/>
    <cellStyle name="40 % - uthevingsfarge 5 2 3 11" xfId="3516" xr:uid="{0E92BE9C-7593-4AB5-9D74-73C0B39E625F}"/>
    <cellStyle name="40 % - uthevingsfarge 5 2 3 12" xfId="3700" xr:uid="{C52D70D3-279E-4748-89FC-CB12840B70D7}"/>
    <cellStyle name="40 % - uthevingsfarge 5 2 3 13" xfId="3880" xr:uid="{06E29D0A-354C-47D8-9735-3DEC6B35D9DB}"/>
    <cellStyle name="40 % - uthevingsfarge 5 2 3 14" xfId="4054" xr:uid="{2473636B-0707-4F33-B9D3-EA5E2471E8BA}"/>
    <cellStyle name="40 % - uthevingsfarge 5 2 3 15" xfId="4224" xr:uid="{41129038-8AA9-45E9-901B-6884D3783908}"/>
    <cellStyle name="40 % - uthevingsfarge 5 2 3 16" xfId="4382" xr:uid="{CC6783C1-B7E3-4D5A-9356-2B2D7663A0F0}"/>
    <cellStyle name="40 % - uthevingsfarge 5 2 3 17" xfId="4528" xr:uid="{CCDA1E8A-1A52-4E5B-A147-20F3C767ECE7}"/>
    <cellStyle name="40 % - uthevingsfarge 5 2 3 2" xfId="890" xr:uid="{0DBFFE9A-53C0-405D-A08B-461A09828E77}"/>
    <cellStyle name="40 % – uthevingsfarge 5 2 3 2" xfId="978" xr:uid="{172F40AE-2763-4598-AC85-4D808E560336}"/>
    <cellStyle name="40 % - uthevingsfarge 5 2 3 3" xfId="1841" xr:uid="{97888822-7D6F-41A8-A77A-43B14711D787}"/>
    <cellStyle name="40 % - uthevingsfarge 5 2 3 4" xfId="2042" xr:uid="{105489EA-4D45-45C9-A24A-91B3D648C936}"/>
    <cellStyle name="40 % - uthevingsfarge 5 2 3 5" xfId="2200" xr:uid="{DD2E587D-ED48-483F-9D39-DCD9BC9B04F7}"/>
    <cellStyle name="40 % - uthevingsfarge 5 2 3 6" xfId="2346" xr:uid="{D2E967CC-6337-4B7E-A651-7F51E4B8D308}"/>
    <cellStyle name="40 % - uthevingsfarge 5 2 3 7" xfId="2709" xr:uid="{D3E99FEC-7E5A-4BBA-9D08-B647DF6EF7E0}"/>
    <cellStyle name="40 % - uthevingsfarge 5 2 3 8" xfId="2958" xr:uid="{F9B0CFA1-FC98-4260-A6D6-06CED5095FD1}"/>
    <cellStyle name="40 % - uthevingsfarge 5 2 3 9" xfId="3145" xr:uid="{18DA916E-4387-4E26-A797-D5637D80BD1A}"/>
    <cellStyle name="40 % - uthevingsfarge 5 2 4" xfId="360" xr:uid="{7BE5182B-69EE-4CD8-8195-96277EB3AD69}"/>
    <cellStyle name="40 % – uthevingsfarge 5 2 4" xfId="703" xr:uid="{91D5E141-E37C-41AF-A098-85C58E9ECDCA}"/>
    <cellStyle name="40 % - uthevingsfarge 5 2 4 10" xfId="3425" xr:uid="{9734AE54-55AC-422A-8E72-414480630B3F}"/>
    <cellStyle name="40 % - uthevingsfarge 5 2 4 11" xfId="3609" xr:uid="{8454D11B-0081-4BCA-A997-B718E9FF1D53}"/>
    <cellStyle name="40 % - uthevingsfarge 5 2 4 12" xfId="3791" xr:uid="{E4C4DA2C-56A3-47EA-A2D2-639BCB8C07D5}"/>
    <cellStyle name="40 % - uthevingsfarge 5 2 4 13" xfId="3969" xr:uid="{A4AF19FF-BE0D-4B98-A1DA-5E5B88657FD5}"/>
    <cellStyle name="40 % - uthevingsfarge 5 2 4 14" xfId="4141" xr:uid="{AC8A3C6F-F476-4AC1-B057-CE2A1271C360}"/>
    <cellStyle name="40 % - uthevingsfarge 5 2 4 15" xfId="4305" xr:uid="{184E8B38-C640-4432-A407-39B1C4731CA5}"/>
    <cellStyle name="40 % - uthevingsfarge 5 2 4 16" xfId="4453" xr:uid="{1863671A-FFA6-425B-9314-121D32598C6E}"/>
    <cellStyle name="40 % - uthevingsfarge 5 2 4 17" xfId="4590" xr:uid="{4D07EF0B-7650-4F06-B9E5-F6F1E307D0D2}"/>
    <cellStyle name="40 % - uthevingsfarge 5 2 4 2" xfId="1193" xr:uid="{24F5990F-89F0-400F-8D25-8E7EF862C582}"/>
    <cellStyle name="40 % – uthevingsfarge 5 2 4 2" xfId="993" xr:uid="{7F1938DC-AC37-439F-98C7-88A977F34086}"/>
    <cellStyle name="40 % - uthevingsfarge 5 2 4 3" xfId="1934" xr:uid="{25463575-73C9-4000-949A-9D2335A5CECE}"/>
    <cellStyle name="40 % - uthevingsfarge 5 2 4 4" xfId="2123" xr:uid="{9CEA2D42-87EA-4E07-A7D7-33187D521BAF}"/>
    <cellStyle name="40 % - uthevingsfarge 5 2 4 5" xfId="2271" xr:uid="{9CFEDC68-9EAA-44EE-B629-6540ADA00D7D}"/>
    <cellStyle name="40 % - uthevingsfarge 5 2 4 6" xfId="2408" xr:uid="{5745490E-9036-433F-802E-48F5A5B1BCE6}"/>
    <cellStyle name="40 % - uthevingsfarge 5 2 4 7" xfId="2806" xr:uid="{B6A1A549-123A-4AA4-93DA-85080FEC45E0}"/>
    <cellStyle name="40 % - uthevingsfarge 5 2 4 8" xfId="3053" xr:uid="{740B8EEC-5843-4552-9978-33B3CA06FCD8}"/>
    <cellStyle name="40 % - uthevingsfarge 5 2 4 9" xfId="3239" xr:uid="{2CC282C8-FCCF-4725-B7F4-3BBEE4E942F0}"/>
    <cellStyle name="40 % - uthevingsfarge 5 2 5" xfId="384" xr:uid="{BC2E0683-9434-4E9A-9215-2A71EAF4C7D5}"/>
    <cellStyle name="40 % – uthevingsfarge 5 2 5" xfId="710" xr:uid="{15ED0F82-E622-4AE4-AF30-7E5638125FA8}"/>
    <cellStyle name="40 % - uthevingsfarge 5 2 5 10" xfId="3448" xr:uid="{FC1F6C08-4994-4F17-BC08-A4CA9496E2E1}"/>
    <cellStyle name="40 % - uthevingsfarge 5 2 5 11" xfId="3632" xr:uid="{4DBEA79C-003F-42A9-971D-D150D8161560}"/>
    <cellStyle name="40 % - uthevingsfarge 5 2 5 12" xfId="3814" xr:uid="{408E84DC-01E8-45B2-8019-48D51CF79E71}"/>
    <cellStyle name="40 % - uthevingsfarge 5 2 5 13" xfId="3992" xr:uid="{2E218A5C-BD7F-46E2-B0EC-C5471E136894}"/>
    <cellStyle name="40 % - uthevingsfarge 5 2 5 14" xfId="4164" xr:uid="{E080F14D-27D2-40A2-B149-56BF8A7D5E73}"/>
    <cellStyle name="40 % - uthevingsfarge 5 2 5 15" xfId="4327" xr:uid="{C4BAA9D6-6AE6-4476-924D-8BC05EF98180}"/>
    <cellStyle name="40 % - uthevingsfarge 5 2 5 16" xfId="4475" xr:uid="{73336151-2E49-49BA-AACD-2408F490B92A}"/>
    <cellStyle name="40 % - uthevingsfarge 5 2 5 17" xfId="4608" xr:uid="{23B24446-6DBA-4E53-8A77-D9B350DCE459}"/>
    <cellStyle name="40 % - uthevingsfarge 5 2 5 2" xfId="1252" xr:uid="{3398C230-8B51-4DF4-A9AB-CA46F0DA1111}"/>
    <cellStyle name="40 % – uthevingsfarge 5 2 5 2" xfId="1000" xr:uid="{4BA9A533-9B70-4157-8677-563E0D88D553}"/>
    <cellStyle name="40 % - uthevingsfarge 5 2 5 3" xfId="1957" xr:uid="{56C203BA-EF36-44E6-87E7-30EF2E4E7D6E}"/>
    <cellStyle name="40 % - uthevingsfarge 5 2 5 4" xfId="2145" xr:uid="{B04AD7DF-3ABF-426A-8C73-48B6F4C5E9E4}"/>
    <cellStyle name="40 % - uthevingsfarge 5 2 5 5" xfId="2293" xr:uid="{72224D99-280B-4EC8-BBA5-7A2EF160B2A0}"/>
    <cellStyle name="40 % - uthevingsfarge 5 2 5 6" xfId="2426" xr:uid="{63E69636-54F3-4211-B842-8AFDAB1A96BD}"/>
    <cellStyle name="40 % - uthevingsfarge 5 2 5 7" xfId="2830" xr:uid="{51C14318-9AE0-4C32-B480-F4EA3ACB7450}"/>
    <cellStyle name="40 % - uthevingsfarge 5 2 5 8" xfId="3077" xr:uid="{A01E3F6F-6A62-44E3-A08C-85BB2456696C}"/>
    <cellStyle name="40 % - uthevingsfarge 5 2 5 9" xfId="3263" xr:uid="{66F18F27-0FBF-4CBB-A6DB-D0F2B744E4DA}"/>
    <cellStyle name="40 % - uthevingsfarge 5 2 6" xfId="434" xr:uid="{1A697774-4923-4431-8428-59F9D568AF20}"/>
    <cellStyle name="40 % – uthevingsfarge 5 2 6" xfId="744" xr:uid="{5B6BDE56-A969-42C0-9538-27DCF2AF1C48}"/>
    <cellStyle name="40 % - uthevingsfarge 5 2 6 10" xfId="3496" xr:uid="{C5CDB5A3-84AC-4DFB-BF9C-64350A9896F3}"/>
    <cellStyle name="40 % - uthevingsfarge 5 2 6 11" xfId="3680" xr:uid="{105AC44E-58A6-43AE-A58A-ECAF0821CE77}"/>
    <cellStyle name="40 % - uthevingsfarge 5 2 6 12" xfId="3861" xr:uid="{16F89B8E-3319-4A37-A9E9-91259E1C60E4}"/>
    <cellStyle name="40 % - uthevingsfarge 5 2 6 13" xfId="4037" xr:uid="{D013ACFE-0E1E-465D-9DC8-09829F192984}"/>
    <cellStyle name="40 % - uthevingsfarge 5 2 6 14" xfId="4209" xr:uid="{9B18B4AD-8285-477D-B491-B5E09AA379CA}"/>
    <cellStyle name="40 % - uthevingsfarge 5 2 6 15" xfId="4369" xr:uid="{93E150EC-ECE4-4B40-9F1C-DCB19E3F191C}"/>
    <cellStyle name="40 % - uthevingsfarge 5 2 6 16" xfId="4515" xr:uid="{1CCB5F56-CD35-4477-8A4F-27264CC95382}"/>
    <cellStyle name="40 % - uthevingsfarge 5 2 6 17" xfId="4646" xr:uid="{4A272E2A-907F-4C8F-B2BF-EFEF3DC0BC5E}"/>
    <cellStyle name="40 % - uthevingsfarge 5 2 6 2" xfId="1355" xr:uid="{95077813-D9CE-43EA-AB77-E9BD54060789}"/>
    <cellStyle name="40 % - uthevingsfarge 5 2 6 3" xfId="2005" xr:uid="{4F04AA34-52C0-4D3C-A3FA-E2489EB41068}"/>
    <cellStyle name="40 % - uthevingsfarge 5 2 6 4" xfId="2187" xr:uid="{23E1F9FA-0191-44FA-ADBE-091EAF280DA1}"/>
    <cellStyle name="40 % - uthevingsfarge 5 2 6 5" xfId="2333" xr:uid="{1F7DC491-4F8F-4121-919B-0438431769D9}"/>
    <cellStyle name="40 % - uthevingsfarge 5 2 6 6" xfId="2464" xr:uid="{1BFA7AF7-5BA8-4457-BC45-DB38280A9C24}"/>
    <cellStyle name="40 % - uthevingsfarge 5 2 6 7" xfId="2880" xr:uid="{F4B48142-86F3-4910-97F2-4E37E2162E12}"/>
    <cellStyle name="40 % - uthevingsfarge 5 2 6 8" xfId="3125" xr:uid="{7B72E8AF-FB65-49A9-9D38-3040A97FC8B9}"/>
    <cellStyle name="40 % - uthevingsfarge 5 2 6 9" xfId="3311" xr:uid="{B4A52A31-07AA-449D-97BA-43A254CB72B9}"/>
    <cellStyle name="40 % - uthevingsfarge 5 2 7" xfId="1492" xr:uid="{AA5E7F33-07A4-44CD-9F04-3D6BCC685FE9}"/>
    <cellStyle name="40 % – uthevingsfarge 5 2 7" xfId="1046" xr:uid="{DBFC6245-2AF9-47F9-9EE7-36F35789A262}"/>
    <cellStyle name="40 % - uthevingsfarge 5 2 8" xfId="1566" xr:uid="{ABAA0B32-9EAF-4EE1-A79A-A3721330830F}"/>
    <cellStyle name="40 % – uthevingsfarge 5 2 8" xfId="1137" xr:uid="{0260DB47-A7A5-4321-8537-FD66CFCFFCD1}"/>
    <cellStyle name="40 % - uthevingsfarge 5 2 9" xfId="1629" xr:uid="{9C05408D-473D-4314-898B-FF350E566EDE}"/>
    <cellStyle name="40 % – uthevingsfarge 5 2 9" xfId="1174" xr:uid="{5729DAC9-ED17-4E06-829D-8E30EC15622E}"/>
    <cellStyle name="40 % - uthevingsfarge 5 3" xfId="132" xr:uid="{00000000-0005-0000-0000-000049000000}"/>
    <cellStyle name="40 % – uthevingsfarge 5 3" xfId="345" xr:uid="{528F3781-1ABE-4B03-860B-1A680906F792}"/>
    <cellStyle name="40 % - uthevingsfarge 5 3 10" xfId="639" xr:uid="{3B2665EE-A7F4-490D-B2F4-8B1A9F07168A}"/>
    <cellStyle name="40 % – uthevingsfarge 5 3 10" xfId="1297" xr:uid="{82383B59-2BB8-4534-A0F0-D0C11FDE81DF}"/>
    <cellStyle name="40 % - uthevingsfarge 5 3 11" xfId="1745" xr:uid="{C8353CF3-C067-4742-9A56-202509F41D2D}"/>
    <cellStyle name="40 % – uthevingsfarge 5 3 11" xfId="480" xr:uid="{3EB9F0BB-7454-43EE-98A5-ABE3B4F92AF7}"/>
    <cellStyle name="40 % - uthevingsfarge 5 3 12" xfId="1824" xr:uid="{FA97B8F1-0806-47D0-8E89-8A5801A6BFFB}"/>
    <cellStyle name="40 % - uthevingsfarge 5 3 13" xfId="2029" xr:uid="{B08AC489-7559-49C8-A55E-969ABF06575E}"/>
    <cellStyle name="40 % - uthevingsfarge 5 3 14" xfId="2013" xr:uid="{601D02D1-13CF-4CB9-ABF2-C9460F854B64}"/>
    <cellStyle name="40 % - uthevingsfarge 5 3 15" xfId="2587" xr:uid="{7E5D1083-5BC2-478E-BAC1-4E71CBE9F928}"/>
    <cellStyle name="40 % - uthevingsfarge 5 3 16" xfId="2681" xr:uid="{742B8563-3BF4-4C54-AA3F-25CA507E85B1}"/>
    <cellStyle name="40 % - uthevingsfarge 5 3 17" xfId="2938" xr:uid="{76403514-EFCD-441C-B22E-955FCE1E3522}"/>
    <cellStyle name="40 % - uthevingsfarge 5 3 18" xfId="2908" xr:uid="{063EC57D-600D-4A5B-8C49-CC82E0B4CEA5}"/>
    <cellStyle name="40 % - uthevingsfarge 5 3 19" xfId="3022" xr:uid="{7E43A865-EEE5-4437-B743-F35B4079D322}"/>
    <cellStyle name="40 % - uthevingsfarge 5 3 2" xfId="178" xr:uid="{00000000-0005-0000-0000-00004A000000}"/>
    <cellStyle name="40 % – uthevingsfarge 5 3 2" xfId="583" xr:uid="{2A5388D5-8BF4-4DC6-9E29-FF3C56E9481A}"/>
    <cellStyle name="40 % - uthevingsfarge 5 3 2 10" xfId="3067" xr:uid="{1F169C49-CDD2-4390-865B-6F2FA722E340}"/>
    <cellStyle name="40 % - uthevingsfarge 5 3 2 11" xfId="3253" xr:uid="{4B26AE82-8A87-4DD3-8217-0AF98680C16F}"/>
    <cellStyle name="40 % - uthevingsfarge 5 3 2 12" xfId="3438" xr:uid="{2DEA0190-3AD5-4EC5-AAFF-1090DBEA4DC9}"/>
    <cellStyle name="40 % - uthevingsfarge 5 3 2 13" xfId="3622" xr:uid="{9A34CD83-514A-4291-84C7-49829868BB05}"/>
    <cellStyle name="40 % - uthevingsfarge 5 3 2 14" xfId="3804" xr:uid="{2AA5892E-0516-4F52-BF34-A309748365AF}"/>
    <cellStyle name="40 % - uthevingsfarge 5 3 2 15" xfId="3982" xr:uid="{F334F5C3-037B-44EF-A513-7ED0C22F73CA}"/>
    <cellStyle name="40 % - uthevingsfarge 5 3 2 16" xfId="4154" xr:uid="{B3A75185-A04C-4AD9-BACC-2551C64A034F}"/>
    <cellStyle name="40 % - uthevingsfarge 5 3 2 17" xfId="4317" xr:uid="{488FD564-6FE4-4CED-8C55-405679C3183F}"/>
    <cellStyle name="40 % - uthevingsfarge 5 3 2 18" xfId="4465" xr:uid="{16F0502B-626C-4A24-8EF6-84CE1A31A032}"/>
    <cellStyle name="40 % - uthevingsfarge 5 3 2 2" xfId="321" xr:uid="{D7266195-0B8D-460C-95B5-DFABAE7912D4}"/>
    <cellStyle name="40 % – uthevingsfarge 5 3 2 2" xfId="872" xr:uid="{CC430DDB-03DF-4BDD-AFD5-CD44E54C7EC0}"/>
    <cellStyle name="40 % - uthevingsfarge 5 3 2 2 10" xfId="3573" xr:uid="{18B14B14-7733-4AD7-914F-D4DA9F312578}"/>
    <cellStyle name="40 % - uthevingsfarge 5 3 2 2 11" xfId="3756" xr:uid="{4660B172-2E19-408E-8425-9691F083FF1D}"/>
    <cellStyle name="40 % - uthevingsfarge 5 3 2 2 12" xfId="3936" xr:uid="{207BD661-7E52-4AD8-B873-05FCC1C3D00D}"/>
    <cellStyle name="40 % - uthevingsfarge 5 3 2 2 13" xfId="4109" xr:uid="{3350D25C-EB78-462D-9E0A-94B6B0E4E2F8}"/>
    <cellStyle name="40 % - uthevingsfarge 5 3 2 2 14" xfId="4277" xr:uid="{C276286E-1B9A-418A-8CAC-67669995E516}"/>
    <cellStyle name="40 % - uthevingsfarge 5 3 2 2 15" xfId="4432" xr:uid="{731FC0FB-0717-45A9-9A44-1CA04B604648}"/>
    <cellStyle name="40 % - uthevingsfarge 5 3 2 2 16" xfId="4578" xr:uid="{F236BD9D-7D14-4932-8C1D-CCDAEA4BA1FC}"/>
    <cellStyle name="40 % - uthevingsfarge 5 3 2 2 2" xfId="1899" xr:uid="{2F153BD1-0264-427A-A124-5A7DC86A74AE}"/>
    <cellStyle name="40 % - uthevingsfarge 5 3 2 2 3" xfId="2095" xr:uid="{611744D6-BD76-4D3B-9BB0-7C6CA47EDAA5}"/>
    <cellStyle name="40 % - uthevingsfarge 5 3 2 2 4" xfId="2250" xr:uid="{72554CA0-BAD3-4248-B034-1C77AD1FC3E9}"/>
    <cellStyle name="40 % - uthevingsfarge 5 3 2 2 5" xfId="2396" xr:uid="{1ED4D09B-9E31-4370-8AD5-2F8220D782F2}"/>
    <cellStyle name="40 % - uthevingsfarge 5 3 2 2 6" xfId="2768" xr:uid="{662DCF88-87F3-4EF3-B420-F3C59FC83804}"/>
    <cellStyle name="40 % - uthevingsfarge 5 3 2 2 7" xfId="3016" xr:uid="{72E397FE-EAFB-465A-8C02-C21B5CC59C9E}"/>
    <cellStyle name="40 % - uthevingsfarge 5 3 2 2 8" xfId="3202" xr:uid="{7228D600-1FDF-4607-BBBE-8B4000A7908D}"/>
    <cellStyle name="40 % - uthevingsfarge 5 3 2 2 9" xfId="3388" xr:uid="{82DFDD2E-8F8E-4C87-A8C9-D3AF8E31E892}"/>
    <cellStyle name="40 % - uthevingsfarge 5 3 2 3" xfId="930" xr:uid="{24039D75-5693-448D-9282-2ABE3125359B}"/>
    <cellStyle name="40 % - uthevingsfarge 5 3 2 4" xfId="1789" xr:uid="{3D941C1A-6023-45DF-B415-7119EC94A76A}"/>
    <cellStyle name="40 % - uthevingsfarge 5 3 2 5" xfId="1937" xr:uid="{C5DA4C65-6D2D-45E5-9509-3D226E1B4D4D}"/>
    <cellStyle name="40 % - uthevingsfarge 5 3 2 6" xfId="2135" xr:uid="{B1904949-8A14-4F68-9CBC-E8862CC278FD}"/>
    <cellStyle name="40 % - uthevingsfarge 5 3 2 7" xfId="2283" xr:uid="{CA688B1B-C49C-4495-BD2C-E14BBF2BA8F7}"/>
    <cellStyle name="40 % - uthevingsfarge 5 3 2 8" xfId="2633" xr:uid="{BC727579-3B5D-4AD9-99FC-2D9AB926B236}"/>
    <cellStyle name="40 % - uthevingsfarge 5 3 2 9" xfId="2886" xr:uid="{F413B2A5-68B7-4756-BEE1-19B6992945CF}"/>
    <cellStyle name="40 % - uthevingsfarge 5 3 20" xfId="3208" xr:uid="{34B87073-B4C6-4AFE-B40D-593E56D45C04}"/>
    <cellStyle name="40 % - uthevingsfarge 5 3 21" xfId="3394" xr:uid="{71FB31A7-D875-4675-9565-EAA97A96778E}"/>
    <cellStyle name="40 % - uthevingsfarge 5 3 22" xfId="3578" xr:uid="{37E0AE3C-78B6-4E10-A61E-669214BB11AA}"/>
    <cellStyle name="40 % - uthevingsfarge 5 3 23" xfId="3761" xr:uid="{6712658B-162B-444D-8CA9-E47056CE4DF8}"/>
    <cellStyle name="40 % - uthevingsfarge 5 3 24" xfId="3941" xr:uid="{CD87D6B0-AF6A-4395-A1D9-8D4A16D53FCC}"/>
    <cellStyle name="40 % - uthevingsfarge 5 3 25" xfId="4114" xr:uid="{A059F36F-C67A-41C5-8EA1-1C596B8A9CEA}"/>
    <cellStyle name="40 % - uthevingsfarge 5 3 3" xfId="277" xr:uid="{78BF14F2-7EDD-4980-8A0F-6C8203B10E92}"/>
    <cellStyle name="40 % – uthevingsfarge 5 3 3" xfId="764" xr:uid="{F9B4C32C-8F23-4C89-9AB0-6E40948B16C7}"/>
    <cellStyle name="40 % - uthevingsfarge 5 3 3 10" xfId="3345" xr:uid="{CD9FDD7E-8DC1-4076-B5CC-6AC094235236}"/>
    <cellStyle name="40 % - uthevingsfarge 5 3 3 11" xfId="3530" xr:uid="{8B512C3B-3AB4-4330-897A-B490E4A5DE2E}"/>
    <cellStyle name="40 % - uthevingsfarge 5 3 3 12" xfId="3714" xr:uid="{449D7D38-863F-4132-8FF0-393BFE84C8BB}"/>
    <cellStyle name="40 % - uthevingsfarge 5 3 3 13" xfId="3894" xr:uid="{366CC4EC-CE4E-4371-A9E7-4AECA873EE38}"/>
    <cellStyle name="40 % - uthevingsfarge 5 3 3 14" xfId="4068" xr:uid="{8066201A-326F-453F-B715-FC72672BBE45}"/>
    <cellStyle name="40 % - uthevingsfarge 5 3 3 15" xfId="4238" xr:uid="{E365B8B3-E70C-428D-868F-031F9F8B3F6B}"/>
    <cellStyle name="40 % - uthevingsfarge 5 3 3 16" xfId="4395" xr:uid="{2960DC9E-4CD5-46B4-8DD2-48CA75661C79}"/>
    <cellStyle name="40 % - uthevingsfarge 5 3 3 17" xfId="4541" xr:uid="{301E3419-4E50-49F0-A397-C9BFE74B7E54}"/>
    <cellStyle name="40 % - uthevingsfarge 5 3 3 2" xfId="1233" xr:uid="{EA0FBC3B-3BED-425B-8642-D2263DF7833B}"/>
    <cellStyle name="40 % - uthevingsfarge 5 3 3 3" xfId="1856" xr:uid="{6DFA6DA4-4E70-4B9E-BDA5-8299EB3626F6}"/>
    <cellStyle name="40 % - uthevingsfarge 5 3 3 4" xfId="2056" xr:uid="{8971669B-1B64-4C23-887F-B2D160958854}"/>
    <cellStyle name="40 % - uthevingsfarge 5 3 3 5" xfId="2213" xr:uid="{0106BFB7-46AC-4C4F-9A4C-BEAFED6A78A8}"/>
    <cellStyle name="40 % - uthevingsfarge 5 3 3 6" xfId="2359" xr:uid="{89453C03-FA53-4F7C-98B9-4363D63FB1D5}"/>
    <cellStyle name="40 % - uthevingsfarge 5 3 3 7" xfId="2724" xr:uid="{76299B1A-6A2C-4AAB-932B-6B2EF5AAA242}"/>
    <cellStyle name="40 % - uthevingsfarge 5 3 3 8" xfId="2973" xr:uid="{630AF75F-7A00-4BEB-8EAA-03BB8AD7DA36}"/>
    <cellStyle name="40 % - uthevingsfarge 5 3 3 9" xfId="3159" xr:uid="{2E6D7D3A-81EE-4DF3-BE7A-5583896F909C}"/>
    <cellStyle name="40 % - uthevingsfarge 5 3 4" xfId="379" xr:uid="{CC4518AB-C97B-4E85-805E-CA1952AE280D}"/>
    <cellStyle name="40 % – uthevingsfarge 5 3 4" xfId="1066" xr:uid="{EFECCB65-912B-4801-9F63-83827006CBE2}"/>
    <cellStyle name="40 % - uthevingsfarge 5 3 4 10" xfId="3443" xr:uid="{E76ABAF6-1D96-4628-B57E-1F4E7BE5766C}"/>
    <cellStyle name="40 % - uthevingsfarge 5 3 4 11" xfId="3627" xr:uid="{A8F4344B-7DF4-4C9A-BA18-39B1F76872DD}"/>
    <cellStyle name="40 % - uthevingsfarge 5 3 4 12" xfId="3809" xr:uid="{5F6D139B-4222-4687-A5FB-3BC6A33576B7}"/>
    <cellStyle name="40 % - uthevingsfarge 5 3 4 13" xfId="3987" xr:uid="{451A37D1-F5EC-4B70-BBB7-FA59377397C2}"/>
    <cellStyle name="40 % - uthevingsfarge 5 3 4 14" xfId="4159" xr:uid="{87FA0593-D3C2-4377-9F09-BBDD11F06378}"/>
    <cellStyle name="40 % - uthevingsfarge 5 3 4 15" xfId="4322" xr:uid="{9FF71042-FAC9-49D0-B58C-1C9B0773DDC8}"/>
    <cellStyle name="40 % - uthevingsfarge 5 3 4 16" xfId="4470" xr:uid="{A79CA2EF-8D99-4215-82A1-F360B0B6D6E6}"/>
    <cellStyle name="40 % - uthevingsfarge 5 3 4 17" xfId="4604" xr:uid="{184D3DAF-1AA7-4D3C-A29A-0B22C70682F9}"/>
    <cellStyle name="40 % - uthevingsfarge 5 3 4 2" xfId="806" xr:uid="{03684D8E-4E5E-41FB-B090-BDF1F6669B73}"/>
    <cellStyle name="40 % - uthevingsfarge 5 3 4 3" xfId="1952" xr:uid="{D93B5C32-5448-4789-87FB-BBC391EA6ACD}"/>
    <cellStyle name="40 % - uthevingsfarge 5 3 4 4" xfId="2140" xr:uid="{3CD2CA16-3A4C-4E49-93D3-037DD9D7B509}"/>
    <cellStyle name="40 % - uthevingsfarge 5 3 4 5" xfId="2288" xr:uid="{8D9CC942-1387-4B36-8B5B-E3D862D48203}"/>
    <cellStyle name="40 % - uthevingsfarge 5 3 4 6" xfId="2422" xr:uid="{A8FC5DF3-03F4-4666-8B0B-D41698AB5A47}"/>
    <cellStyle name="40 % - uthevingsfarge 5 3 4 7" xfId="2825" xr:uid="{46DFF213-46F9-4FA3-86C2-9AFC58F36244}"/>
    <cellStyle name="40 % - uthevingsfarge 5 3 4 8" xfId="3072" xr:uid="{D029D57F-D76A-41FA-B2FA-DC75A2C9F081}"/>
    <cellStyle name="40 % - uthevingsfarge 5 3 4 9" xfId="3258" xr:uid="{EF4838A0-CB06-451B-AD68-942D4E855371}"/>
    <cellStyle name="40 % - uthevingsfarge 5 3 5" xfId="420" xr:uid="{5DD66EF2-C0C4-42E5-AF7C-685983F9DBB1}"/>
    <cellStyle name="40 % – uthevingsfarge 5 3 5" xfId="879" xr:uid="{D42096C4-BAC2-4BE8-B956-DCC33F85628B}"/>
    <cellStyle name="40 % - uthevingsfarge 5 3 5 10" xfId="3483" xr:uid="{8AAAE009-F219-42F3-AB61-AFC72348CFB0}"/>
    <cellStyle name="40 % - uthevingsfarge 5 3 5 11" xfId="3667" xr:uid="{2A470E60-E6A0-4C2B-BC29-9CF0298E54EC}"/>
    <cellStyle name="40 % - uthevingsfarge 5 3 5 12" xfId="3848" xr:uid="{83145331-FD76-41B9-9209-2E6D2A912019}"/>
    <cellStyle name="40 % - uthevingsfarge 5 3 5 13" xfId="4024" xr:uid="{B78BD53F-6250-4A5D-ADA3-028866910AB5}"/>
    <cellStyle name="40 % - uthevingsfarge 5 3 5 14" xfId="4196" xr:uid="{75879387-22CE-4882-8A3E-6A2C7A87BDC8}"/>
    <cellStyle name="40 % - uthevingsfarge 5 3 5 15" xfId="4356" xr:uid="{C813935B-78C6-4125-BE62-23890539EA2E}"/>
    <cellStyle name="40 % - uthevingsfarge 5 3 5 16" xfId="4502" xr:uid="{358C6C1D-D3A4-4C7D-BABD-2139B21514DE}"/>
    <cellStyle name="40 % - uthevingsfarge 5 3 5 17" xfId="4633" xr:uid="{F41DD80C-AA46-4B9D-94E7-0299CB39F270}"/>
    <cellStyle name="40 % - uthevingsfarge 5 3 5 2" xfId="1337" xr:uid="{E2F0044A-05B0-408D-B0DC-2E1B7A761576}"/>
    <cellStyle name="40 % - uthevingsfarge 5 3 5 3" xfId="1991" xr:uid="{88A9A000-89CB-4DD6-A174-1C6AF38218A2}"/>
    <cellStyle name="40 % - uthevingsfarge 5 3 5 4" xfId="2174" xr:uid="{36B12E93-45E4-4CDF-BA3E-60439D280B41}"/>
    <cellStyle name="40 % - uthevingsfarge 5 3 5 5" xfId="2320" xr:uid="{6449368B-C953-4230-BF9C-644D80A18A3D}"/>
    <cellStyle name="40 % - uthevingsfarge 5 3 5 6" xfId="2451" xr:uid="{3BA96247-3042-4CA0-8D1E-86398B77D1D0}"/>
    <cellStyle name="40 % - uthevingsfarge 5 3 5 7" xfId="2866" xr:uid="{8C4E66BA-2CD8-4C29-9B99-5D97209BCF2D}"/>
    <cellStyle name="40 % - uthevingsfarge 5 3 5 8" xfId="3112" xr:uid="{1576BF1B-BB53-4C6B-BA92-433792EC86A1}"/>
    <cellStyle name="40 % - uthevingsfarge 5 3 5 9" xfId="3298" xr:uid="{2C3D1D11-EA44-4B0E-BE51-57E197664204}"/>
    <cellStyle name="40 % - uthevingsfarge 5 3 6" xfId="1463" xr:uid="{1BAF3FC4-D794-47A8-90F1-AC4509B90D47}"/>
    <cellStyle name="40 % – uthevingsfarge 5 3 6" xfId="1103" xr:uid="{A89D7422-4E26-49E5-9196-4D04C6588D82}"/>
    <cellStyle name="40 % - uthevingsfarge 5 3 7" xfId="1422" xr:uid="{19BB932A-A22F-4A76-9D5F-A962438595B3}"/>
    <cellStyle name="40 % – uthevingsfarge 5 3 7" xfId="1179" xr:uid="{FB653B9B-51A1-4C4B-B02B-AA649277526F}"/>
    <cellStyle name="40 % - uthevingsfarge 5 3 8" xfId="1603" xr:uid="{07DB889C-4B79-4C74-B9D0-2B4FE423FA8E}"/>
    <cellStyle name="40 % – uthevingsfarge 5 3 8" xfId="1430" xr:uid="{F26A5C6D-91B0-4F17-B562-8ED0270897A8}"/>
    <cellStyle name="40 % - uthevingsfarge 5 3 9" xfId="1671" xr:uid="{609EC608-6904-45FB-B3F8-5210953D8C9C}"/>
    <cellStyle name="40 % – uthevingsfarge 5 3 9" xfId="1552" xr:uid="{3B8FB50A-05A7-4931-8EFB-5A412D21DC00}"/>
    <cellStyle name="40 % - uthevingsfarge 5 4" xfId="147" xr:uid="{00000000-0005-0000-0000-00004B000000}"/>
    <cellStyle name="40 % – uthevingsfarge 5 4" xfId="393" xr:uid="{9DCCD67D-6503-40FE-853F-CEC8A4BEA779}"/>
    <cellStyle name="40 % - uthevingsfarge 5 4 10" xfId="612" xr:uid="{D303BF75-2E72-4CC2-BB5C-06A6047B159B}"/>
    <cellStyle name="40 % – uthevingsfarge 5 4 10" xfId="510" xr:uid="{87A3B96D-92C9-47CA-A787-A89BA265D82C}"/>
    <cellStyle name="40 % - uthevingsfarge 5 4 11" xfId="1759" xr:uid="{FB97C084-4416-46C5-85DD-14B3C741052E}"/>
    <cellStyle name="40 % - uthevingsfarge 5 4 12" xfId="1916" xr:uid="{26D86591-38CE-489D-8E36-52B4F4682095}"/>
    <cellStyle name="40 % - uthevingsfarge 5 4 13" xfId="2103" xr:uid="{241CE213-9B60-4E6C-99FE-68EC21234A96}"/>
    <cellStyle name="40 % - uthevingsfarge 5 4 14" xfId="2255" xr:uid="{7F680B04-C0D2-424D-A8B3-C17144882228}"/>
    <cellStyle name="40 % - uthevingsfarge 5 4 15" xfId="2602" xr:uid="{828B4288-068A-4CAB-B4F2-755ED93ED06A}"/>
    <cellStyle name="40 % - uthevingsfarge 5 4 16" xfId="2521" xr:uid="{975E1C89-1FDE-493F-8966-5D55375A0278}"/>
    <cellStyle name="40 % - uthevingsfarge 5 4 17" xfId="3031" xr:uid="{CD045A93-B2A6-46E5-81AD-095E94B3278D}"/>
    <cellStyle name="40 % - uthevingsfarge 5 4 18" xfId="3217" xr:uid="{DD5E5E55-15C0-472C-8E2A-8807FB83858D}"/>
    <cellStyle name="40 % - uthevingsfarge 5 4 19" xfId="3403" xr:uid="{4C6C98D3-FE07-480D-84E6-E8FA7D535E9A}"/>
    <cellStyle name="40 % - uthevingsfarge 5 4 2" xfId="290" xr:uid="{1E2D3C89-389E-435F-A1BA-786E1AD4C5B3}"/>
    <cellStyle name="40 % – uthevingsfarge 5 4 2" xfId="794" xr:uid="{23609A4F-2778-4346-A32D-6547660A7669}"/>
    <cellStyle name="40 % - uthevingsfarge 5 4 2 10" xfId="3358" xr:uid="{32BA2AED-7BC1-4E4A-971C-3210F5C3B877}"/>
    <cellStyle name="40 % - uthevingsfarge 5 4 2 11" xfId="3543" xr:uid="{352F1034-4A6C-46B5-AD4A-3694D1F9A616}"/>
    <cellStyle name="40 % - uthevingsfarge 5 4 2 12" xfId="3727" xr:uid="{36D30D75-672E-4971-8315-0776EF9D2477}"/>
    <cellStyle name="40 % - uthevingsfarge 5 4 2 13" xfId="3907" xr:uid="{B9C36C89-25A2-4D8F-945D-BADC29299502}"/>
    <cellStyle name="40 % - uthevingsfarge 5 4 2 14" xfId="4080" xr:uid="{353616E2-E060-45B7-B5CC-6592406E1703}"/>
    <cellStyle name="40 % - uthevingsfarge 5 4 2 15" xfId="4250" xr:uid="{A8F2D4AA-786D-41F8-B04D-3116A0ABA345}"/>
    <cellStyle name="40 % - uthevingsfarge 5 4 2 16" xfId="4407" xr:uid="{CC698FFE-202D-43F7-8B1B-0256FA48ED5C}"/>
    <cellStyle name="40 % - uthevingsfarge 5 4 2 17" xfId="4553" xr:uid="{9BDEBF9E-A4CD-4955-9CE6-1465B256399C}"/>
    <cellStyle name="40 % - uthevingsfarge 5 4 2 2" xfId="903" xr:uid="{F76937F0-E21A-482B-8361-ECCBAC577070}"/>
    <cellStyle name="40 % - uthevingsfarge 5 4 2 3" xfId="1869" xr:uid="{50BA0F05-27E5-4ED1-8B1A-BC635A7274DC}"/>
    <cellStyle name="40 % - uthevingsfarge 5 4 2 4" xfId="2068" xr:uid="{EDEB754A-2DB7-4171-A9C8-A7A5062837E4}"/>
    <cellStyle name="40 % - uthevingsfarge 5 4 2 5" xfId="2225" xr:uid="{D3A420B1-76B5-48B9-A967-D7CE702AF719}"/>
    <cellStyle name="40 % - uthevingsfarge 5 4 2 6" xfId="2371" xr:uid="{4A095324-DF4F-41F8-AA81-5DAE4E4F27BE}"/>
    <cellStyle name="40 % - uthevingsfarge 5 4 2 7" xfId="2737" xr:uid="{4C00E1BA-3452-4BA1-B448-4B8B39695E4D}"/>
    <cellStyle name="40 % - uthevingsfarge 5 4 2 8" xfId="2986" xr:uid="{5F4EB05C-A258-483B-9B67-A9E839C0C574}"/>
    <cellStyle name="40 % - uthevingsfarge 5 4 2 9" xfId="3172" xr:uid="{45FD3F00-4DA5-497D-AA01-8112DD6C47E4}"/>
    <cellStyle name="40 % - uthevingsfarge 5 4 20" xfId="3587" xr:uid="{696649BE-0458-4667-98F4-83552C7F3E73}"/>
    <cellStyle name="40 % - uthevingsfarge 5 4 21" xfId="3769" xr:uid="{92DA9077-213E-4A1E-9B93-571E4B0C8A8F}"/>
    <cellStyle name="40 % - uthevingsfarge 5 4 22" xfId="3949" xr:uid="{FEF56186-E2F9-4B69-8368-40D43902949E}"/>
    <cellStyle name="40 % - uthevingsfarge 5 4 23" xfId="4121" xr:uid="{FFAD56A7-0111-4F1A-9427-9AF906E74EB1}"/>
    <cellStyle name="40 % - uthevingsfarge 5 4 24" xfId="4285" xr:uid="{C4F4D323-DCFF-4E49-88E2-7F71DD1C0CA4}"/>
    <cellStyle name="40 % - uthevingsfarge 5 4 25" xfId="4437" xr:uid="{0E501EA1-ABED-42BE-A650-7D0D971179A3}"/>
    <cellStyle name="40 % - uthevingsfarge 5 4 3" xfId="424" xr:uid="{358069B9-A3BE-4AD8-8E1C-D4E77F8ECB77}"/>
    <cellStyle name="40 % – uthevingsfarge 5 4 3" xfId="1094" xr:uid="{338DCBAB-2050-4341-A962-B89ECBF5A3F9}"/>
    <cellStyle name="40 % - uthevingsfarge 5 4 3 10" xfId="3487" xr:uid="{CF733177-E99B-4906-A242-671FDA048447}"/>
    <cellStyle name="40 % - uthevingsfarge 5 4 3 11" xfId="3671" xr:uid="{87D446DB-D1F2-41B9-AB63-5FAB11D89E5C}"/>
    <cellStyle name="40 % - uthevingsfarge 5 4 3 12" xfId="3852" xr:uid="{FAC19DCA-9CF2-495B-B7E9-BBAB548702DF}"/>
    <cellStyle name="40 % - uthevingsfarge 5 4 3 13" xfId="4028" xr:uid="{15AFC569-C4C4-4A76-9509-B3DE5389F9FF}"/>
    <cellStyle name="40 % - uthevingsfarge 5 4 3 14" xfId="4200" xr:uid="{2D3D4A4B-0028-4E1D-903C-FC62E053A9DF}"/>
    <cellStyle name="40 % - uthevingsfarge 5 4 3 15" xfId="4360" xr:uid="{32E8D323-973C-44A9-B141-D86D304A94F8}"/>
    <cellStyle name="40 % - uthevingsfarge 5 4 3 16" xfId="4506" xr:uid="{899E1D26-A8B5-4562-87BD-7B614405E8B6}"/>
    <cellStyle name="40 % - uthevingsfarge 5 4 3 17" xfId="4637" xr:uid="{348AF1C8-1B41-4338-AAEB-47DDC7F9491D}"/>
    <cellStyle name="40 % - uthevingsfarge 5 4 3 2" xfId="1207" xr:uid="{0A7BF25A-A573-4A7C-B8CF-FEBD353C0F30}"/>
    <cellStyle name="40 % - uthevingsfarge 5 4 3 3" xfId="1995" xr:uid="{0223C649-01B3-4100-80E3-4EE007CF4F5B}"/>
    <cellStyle name="40 % - uthevingsfarge 5 4 3 4" xfId="2178" xr:uid="{91B42A00-9F2D-4896-883B-F7F74D7DEB23}"/>
    <cellStyle name="40 % - uthevingsfarge 5 4 3 5" xfId="2324" xr:uid="{BDCC0C7F-B963-4602-89C3-257A5DB32065}"/>
    <cellStyle name="40 % - uthevingsfarge 5 4 3 6" xfId="2455" xr:uid="{3140FBAD-2CC3-4FE4-B0CE-58E5C0DC992A}"/>
    <cellStyle name="40 % - uthevingsfarge 5 4 3 7" xfId="2870" xr:uid="{319DC4D7-B29D-4948-A82B-DA6A38656372}"/>
    <cellStyle name="40 % - uthevingsfarge 5 4 3 8" xfId="3116" xr:uid="{27B5B585-10F5-4F83-A8F2-DB1E1C078243}"/>
    <cellStyle name="40 % - uthevingsfarge 5 4 3 9" xfId="3302" xr:uid="{3957CCBE-4B96-4928-A243-B287DC53616D}"/>
    <cellStyle name="40 % - uthevingsfarge 5 4 4" xfId="1248" xr:uid="{C0281068-5864-4A45-8ADB-95769AA58D03}"/>
    <cellStyle name="40 % – uthevingsfarge 5 4 4" xfId="1092" xr:uid="{26788A1B-9081-4DF8-86AA-64277D22C5CF}"/>
    <cellStyle name="40 % - uthevingsfarge 5 4 5" xfId="1352" xr:uid="{B9C8A2BC-8962-447A-B44A-CF47FD65925B}"/>
    <cellStyle name="40 % – uthevingsfarge 5 4 5" xfId="1047" xr:uid="{489841E2-668C-4C7C-9743-B4043002EDA3}"/>
    <cellStyle name="40 % - uthevingsfarge 5 4 6" xfId="1314" xr:uid="{08B2324C-0E2E-4527-8D29-A3E719BA0D28}"/>
    <cellStyle name="40 % – uthevingsfarge 5 4 6" xfId="1409" xr:uid="{2B86E89E-7643-43FA-80F5-FB29540BAD55}"/>
    <cellStyle name="40 % - uthevingsfarge 5 4 7" xfId="1560" xr:uid="{7DF09AE8-4137-4EC7-BE7C-4FD95C0A9A76}"/>
    <cellStyle name="40 % – uthevingsfarge 5 4 7" xfId="1506" xr:uid="{BE3325B5-15D6-47EA-B386-4905D7BCCFB5}"/>
    <cellStyle name="40 % - uthevingsfarge 5 4 8" xfId="1599" xr:uid="{48A6C4F9-73CC-48D4-B8F5-581A880D191F}"/>
    <cellStyle name="40 % – uthevingsfarge 5 4 8" xfId="1429" xr:uid="{0B694EB0-CE20-4AE2-99F9-9BF2A941AE19}"/>
    <cellStyle name="40 % - uthevingsfarge 5 4 9" xfId="1658" xr:uid="{E34455BD-297B-44DE-AF3B-A8A2759B5F1E}"/>
    <cellStyle name="40 % – uthevingsfarge 5 4 9" xfId="1633" xr:uid="{D7374103-D2A6-4753-8F2C-DEF5AEB55C73}"/>
    <cellStyle name="40 % – uthevingsfarge 5 5" xfId="371" xr:uid="{ADB1CBFB-E2B1-4B8A-B5A6-5048F3303277}"/>
    <cellStyle name="40 % – uthevingsfarge 5 5 2" xfId="950" xr:uid="{9457115E-E2A2-4BDC-A1B9-C5FB3377F2F0}"/>
    <cellStyle name="40 % – uthevingsfarge 5 5 3" xfId="660" xr:uid="{79EF802C-4535-4C1A-B491-F821D2CBB3E1}"/>
    <cellStyle name="40 % – uthevingsfarge 5 6" xfId="692" xr:uid="{7A85B96C-6D18-4904-911E-D3CF7C3C1925}"/>
    <cellStyle name="40 % – uthevingsfarge 5 6 2" xfId="982" xr:uid="{56941A0E-5777-48DC-BBBF-332EEE5D6564}"/>
    <cellStyle name="40 % – uthevingsfarge 5 7" xfId="656" xr:uid="{B1DCB701-CCB2-4E7E-8CEE-3EB1D8C99AC0}"/>
    <cellStyle name="40 % – uthevingsfarge 5 7 2" xfId="946" xr:uid="{8ABD8466-4F9F-4AC6-B811-A17C70055EE6}"/>
    <cellStyle name="40 % – uthevingsfarge 5 8" xfId="831" xr:uid="{782C6B07-1766-488E-9054-2C2977390929}"/>
    <cellStyle name="40 % – uthevingsfarge 5 9" xfId="1130" xr:uid="{6762AA36-652C-44DE-829D-9074E1DAB082}"/>
    <cellStyle name="40 % – uthevingsfarge 6" xfId="50" builtinId="51" customBuiltin="1"/>
    <cellStyle name="40 % – uthevingsfarge 6 10" xfId="1311" xr:uid="{F613AC18-CF05-46A3-9100-64957EE19D31}"/>
    <cellStyle name="40 % – uthevingsfarge 6 11" xfId="539" xr:uid="{39F7402A-1A30-4D10-96F6-F6CB70CB48FD}"/>
    <cellStyle name="40 % – uthevingsfarge 6 12" xfId="1691" xr:uid="{CA554971-DEFE-4D47-8C0F-DE1C94ABC3A5}"/>
    <cellStyle name="40 % – uthevingsfarge 6 13" xfId="2515" xr:uid="{983D623D-A558-454F-B771-B78E8215D01E}"/>
    <cellStyle name="40 % - uthevingsfarge 6 2" xfId="118" xr:uid="{00000000-0005-0000-0000-00004D000000}"/>
    <cellStyle name="40 % – uthevingsfarge 6 2" xfId="235" xr:uid="{E7867BBE-81C8-48B6-AA88-FC4EB6062D0A}"/>
    <cellStyle name="40 % - uthevingsfarge 6 2 10" xfId="1648" xr:uid="{331C8444-45C6-4DCF-917B-22FF32D4D2F7}"/>
    <cellStyle name="40 % – uthevingsfarge 6 2 10" xfId="1508" xr:uid="{2260B208-6934-46AE-97B6-27D5A62AF27C}"/>
    <cellStyle name="40 % - uthevingsfarge 6 2 11" xfId="600" xr:uid="{4F1DDD28-ED81-4AF5-AF8F-DD0D3295B642}"/>
    <cellStyle name="40 % – uthevingsfarge 6 2 11" xfId="463" xr:uid="{8E65DB54-8F88-4F79-BB3B-A5B7805030BD}"/>
    <cellStyle name="40 % - uthevingsfarge 6 2 12" xfId="1734" xr:uid="{676C6190-7B24-4ED0-81D5-0792A5A725D6}"/>
    <cellStyle name="40 % - uthevingsfarge 6 2 13" xfId="1800" xr:uid="{662DAB4D-BF8D-4EBC-AC51-4066FBC7E327}"/>
    <cellStyle name="40 % - uthevingsfarge 6 2 14" xfId="1675" xr:uid="{E2AD0CFC-6091-4DA7-A0E7-28C3544C5CCB}"/>
    <cellStyle name="40 % - uthevingsfarge 6 2 15" xfId="1763" xr:uid="{9275AFBD-FD28-4EBB-93A0-0B7CFC145276}"/>
    <cellStyle name="40 % - uthevingsfarge 6 2 16" xfId="2573" xr:uid="{E2C960DB-E8CF-40F1-B0B1-63D6E098E655}"/>
    <cellStyle name="40 % - uthevingsfarge 6 2 17" xfId="2815" xr:uid="{BE8F905D-0CDD-4E4B-AAC6-2280E55790B7}"/>
    <cellStyle name="40 % - uthevingsfarge 6 2 18" xfId="2497" xr:uid="{3858D6BC-5C03-40F2-AD91-06A5B794A659}"/>
    <cellStyle name="40 % - uthevingsfarge 6 2 19" xfId="2549" xr:uid="{EF20B483-7A50-44C8-87C1-23D3F368F9B4}"/>
    <cellStyle name="40 % - uthevingsfarge 6 2 2" xfId="165" xr:uid="{00000000-0005-0000-0000-00004E000000}"/>
    <cellStyle name="40 % – uthevingsfarge 6 2 2" xfId="566" xr:uid="{63653AF6-4E43-4003-AF07-ECD0C72C7195}"/>
    <cellStyle name="40 % - uthevingsfarge 6 2 2 10" xfId="628" xr:uid="{B8B49720-EC5C-4A00-9890-DBE6AD4795CE}"/>
    <cellStyle name="40 % - uthevingsfarge 6 2 2 11" xfId="1776" xr:uid="{CED0484D-095B-44CF-8A3E-1394020A5665}"/>
    <cellStyle name="40 % - uthevingsfarge 6 2 2 12" xfId="1695" xr:uid="{1DAEA96B-FF8B-4393-AF34-A802F0D0FDFD}"/>
    <cellStyle name="40 % - uthevingsfarge 6 2 2 13" xfId="2110" xr:uid="{DAF50BEE-FAD0-4A03-9855-02E5E6BA7D40}"/>
    <cellStyle name="40 % - uthevingsfarge 6 2 2 14" xfId="2260" xr:uid="{DF5DE3ED-A15C-4843-B856-DA0CA7251032}"/>
    <cellStyle name="40 % - uthevingsfarge 6 2 2 15" xfId="2620" xr:uid="{7957CD35-B9B2-42BC-A8A8-AA5F4F32C798}"/>
    <cellStyle name="40 % - uthevingsfarge 6 2 2 16" xfId="2676" xr:uid="{706BFE2D-FD64-42A7-8193-7B4B0783640F}"/>
    <cellStyle name="40 % - uthevingsfarge 6 2 2 17" xfId="3039" xr:uid="{BCC2E43B-D942-47BF-A52D-DD3941AB9F7A}"/>
    <cellStyle name="40 % - uthevingsfarge 6 2 2 18" xfId="3225" xr:uid="{350FA15B-6675-423F-88EE-FDE9DAE83FBA}"/>
    <cellStyle name="40 % - uthevingsfarge 6 2 2 19" xfId="3411" xr:uid="{E89B1ACE-A80B-41DF-82BE-24CA1253B1C3}"/>
    <cellStyle name="40 % - uthevingsfarge 6 2 2 2" xfId="308" xr:uid="{173BE1A5-3072-422F-8BB8-BAA3B65C7A20}"/>
    <cellStyle name="40 % – uthevingsfarge 6 2 2 2" xfId="855" xr:uid="{108DB06B-E191-4C0A-AFB1-0113C7E2A4B6}"/>
    <cellStyle name="40 % - uthevingsfarge 6 2 2 2 10" xfId="3376" xr:uid="{C9EC57B1-17B3-4783-8313-B73B796777CC}"/>
    <cellStyle name="40 % - uthevingsfarge 6 2 2 2 11" xfId="3561" xr:uid="{FBFA476A-0197-42AC-BC98-D98808705159}"/>
    <cellStyle name="40 % - uthevingsfarge 6 2 2 2 12" xfId="3744" xr:uid="{009E582E-9947-4094-9593-43C264EB1768}"/>
    <cellStyle name="40 % - uthevingsfarge 6 2 2 2 13" xfId="3924" xr:uid="{0F1187CD-F36A-4B1F-9224-3FE4866D6027}"/>
    <cellStyle name="40 % - uthevingsfarge 6 2 2 2 14" xfId="4097" xr:uid="{563BCF4A-6D2F-4721-A191-CDB657ADAC03}"/>
    <cellStyle name="40 % - uthevingsfarge 6 2 2 2 15" xfId="4266" xr:uid="{9C47BF41-C181-4A35-9054-572CBEA8001C}"/>
    <cellStyle name="40 % - uthevingsfarge 6 2 2 2 16" xfId="4421" xr:uid="{D13027AE-7A96-495B-90D3-F1404F3CD963}"/>
    <cellStyle name="40 % - uthevingsfarge 6 2 2 2 17" xfId="4567" xr:uid="{78700FD4-4AD0-4A14-9AD8-A3A938618756}"/>
    <cellStyle name="40 % - uthevingsfarge 6 2 2 2 2" xfId="919" xr:uid="{003B5C74-C6EE-4407-A0B8-63438B7B68B2}"/>
    <cellStyle name="40 % - uthevingsfarge 6 2 2 2 3" xfId="1886" xr:uid="{E5DCB65E-47B5-4B59-8132-6D3C723C3D9B}"/>
    <cellStyle name="40 % - uthevingsfarge 6 2 2 2 4" xfId="2084" xr:uid="{F8BD8037-76D0-4DBB-BFA4-4E2A19244A3E}"/>
    <cellStyle name="40 % - uthevingsfarge 6 2 2 2 5" xfId="2239" xr:uid="{C6E7A191-5DD0-435A-B3B1-24D697EBC9A4}"/>
    <cellStyle name="40 % - uthevingsfarge 6 2 2 2 6" xfId="2385" xr:uid="{35555C35-D852-44B1-92FF-F51CD7507CD4}"/>
    <cellStyle name="40 % - uthevingsfarge 6 2 2 2 7" xfId="2755" xr:uid="{3C720995-2726-4ED0-9A63-15FA8F4B93A1}"/>
    <cellStyle name="40 % - uthevingsfarge 6 2 2 2 8" xfId="3004" xr:uid="{60261F7B-8C73-4205-A94C-D175C41CF17A}"/>
    <cellStyle name="40 % - uthevingsfarge 6 2 2 2 9" xfId="3190" xr:uid="{017AD5D8-0A26-41A8-ACD4-C6EF75CF7CAC}"/>
    <cellStyle name="40 % - uthevingsfarge 6 2 2 20" xfId="3595" xr:uid="{4ED0A16A-B44C-40E1-9583-6EFE31D452EE}"/>
    <cellStyle name="40 % - uthevingsfarge 6 2 2 21" xfId="3777" xr:uid="{5D80A114-6008-4B4C-B629-B36B7377161B}"/>
    <cellStyle name="40 % - uthevingsfarge 6 2 2 22" xfId="3956" xr:uid="{E3A79A7C-5A69-4F78-9F7A-F075D5C7CF06}"/>
    <cellStyle name="40 % - uthevingsfarge 6 2 2 23" xfId="4128" xr:uid="{5E08DB9F-9F59-452D-BBD1-CE460925A315}"/>
    <cellStyle name="40 % - uthevingsfarge 6 2 2 24" xfId="4292" xr:uid="{2F721BC7-0581-4629-89C5-8AB9246C6DF7}"/>
    <cellStyle name="40 % - uthevingsfarge 6 2 2 25" xfId="4442" xr:uid="{1229C03B-6568-4962-BC98-EA193E1A9ABB}"/>
    <cellStyle name="40 % - uthevingsfarge 6 2 2 3" xfId="1222" xr:uid="{4C825DAE-94BA-42D8-9114-354943C264D7}"/>
    <cellStyle name="40 % – uthevingsfarge 6 2 2 3" xfId="1154" xr:uid="{3EB3778F-105F-4A50-B52C-FCBDB7EF721F}"/>
    <cellStyle name="40 % - uthevingsfarge 6 2 2 4" xfId="1282" xr:uid="{6DF0E61C-BA49-4508-A52D-260348C79D24}"/>
    <cellStyle name="40 % – uthevingsfarge 6 2 2 4" xfId="1276" xr:uid="{7B2133F8-B79E-414C-8366-353AA13212BA}"/>
    <cellStyle name="40 % - uthevingsfarge 6 2 2 5" xfId="1381" xr:uid="{CED4D8F0-BBF5-49B4-8585-A0D608ACC336}"/>
    <cellStyle name="40 % – uthevingsfarge 6 2 2 5" xfId="1376" xr:uid="{9D93E169-C45B-4485-B43A-5B615B0BCF18}"/>
    <cellStyle name="40 % - uthevingsfarge 6 2 2 6" xfId="1308" xr:uid="{18A05D45-365B-4755-952D-4B9A7985E3A4}"/>
    <cellStyle name="40 % – uthevingsfarge 6 2 2 6" xfId="1485" xr:uid="{826736B9-D448-4667-ADDD-47F4E16D17DE}"/>
    <cellStyle name="40 % - uthevingsfarge 6 2 2 7" xfId="1538" xr:uid="{DDE4B871-35F6-4653-BDB7-05829051574E}"/>
    <cellStyle name="40 % – uthevingsfarge 6 2 2 7" xfId="1267" xr:uid="{8D3B51E5-AD3F-4DC0-9D6F-BA9529AD0B2B}"/>
    <cellStyle name="40 % - uthevingsfarge 6 2 2 8" xfId="1535" xr:uid="{B97B6F0B-D62B-4403-AFBC-9B591C8A950D}"/>
    <cellStyle name="40 % – uthevingsfarge 6 2 2 8" xfId="1532" xr:uid="{D682A619-AAED-44BB-BB6C-D8C6D88DA1F9}"/>
    <cellStyle name="40 % - uthevingsfarge 6 2 2 9" xfId="1638" xr:uid="{D272DCDC-3C46-4446-B3D8-F1FD286EF776}"/>
    <cellStyle name="40 % – uthevingsfarge 6 2 2 9" xfId="1636" xr:uid="{B002F07E-4BCD-4BCA-A994-C6E25FFF8D9E}"/>
    <cellStyle name="40 % - uthevingsfarge 6 2 20" xfId="3005" xr:uid="{151A78B5-C0A4-4CCF-BDEC-DCD1481E3F0A}"/>
    <cellStyle name="40 % - uthevingsfarge 6 2 21" xfId="3191" xr:uid="{A75635A5-77B1-463D-AA56-79266A22EEE8}"/>
    <cellStyle name="40 % - uthevingsfarge 6 2 22" xfId="3377" xr:uid="{30A4D3A4-2E63-4A5F-BF89-FBD9FFBA6289}"/>
    <cellStyle name="40 % - uthevingsfarge 6 2 23" xfId="3562" xr:uid="{392E87CE-CD7E-481C-95C4-781BA9FFB783}"/>
    <cellStyle name="40 % - uthevingsfarge 6 2 24" xfId="3745" xr:uid="{96DCED32-BBBC-4CB5-BC36-4474DE533747}"/>
    <cellStyle name="40 % - uthevingsfarge 6 2 25" xfId="3925" xr:uid="{0DD841C5-FF20-4F73-9B18-40E60A483D20}"/>
    <cellStyle name="40 % - uthevingsfarge 6 2 26" xfId="4098" xr:uid="{81C49866-916D-41F8-83C6-FEA32A051419}"/>
    <cellStyle name="40 % - uthevingsfarge 6 2 3" xfId="264" xr:uid="{00A03796-D340-4D61-A00C-47BF18CF5FF1}"/>
    <cellStyle name="40 % – uthevingsfarge 6 2 3" xfId="690" xr:uid="{2FF71806-D3AA-405A-A592-84592B85BD58}"/>
    <cellStyle name="40 % - uthevingsfarge 6 2 3 10" xfId="3333" xr:uid="{528A22DF-CC6F-4514-A3FE-09E3A6D23A9E}"/>
    <cellStyle name="40 % - uthevingsfarge 6 2 3 11" xfId="3518" xr:uid="{345F64AD-DFD7-468B-B5DC-296A2E128BED}"/>
    <cellStyle name="40 % - uthevingsfarge 6 2 3 12" xfId="3702" xr:uid="{70318B4E-AA91-46A4-B321-FD25B609EC07}"/>
    <cellStyle name="40 % - uthevingsfarge 6 2 3 13" xfId="3882" xr:uid="{933323F1-4464-49B6-9C63-53C54904D8EE}"/>
    <cellStyle name="40 % - uthevingsfarge 6 2 3 14" xfId="4056" xr:uid="{9BED555B-82D7-401B-803F-2574B921BCC8}"/>
    <cellStyle name="40 % - uthevingsfarge 6 2 3 15" xfId="4226" xr:uid="{69FD934B-6F21-4544-9DAC-4A9E651E699C}"/>
    <cellStyle name="40 % - uthevingsfarge 6 2 3 16" xfId="4384" xr:uid="{DD220C0E-45D2-4E97-8DE4-BFEE7162CAFA}"/>
    <cellStyle name="40 % - uthevingsfarge 6 2 3 17" xfId="4530" xr:uid="{FC99ACC0-E27B-4922-81F6-839AF8FB59B6}"/>
    <cellStyle name="40 % - uthevingsfarge 6 2 3 2" xfId="892" xr:uid="{14F41DE3-ABA7-4157-830C-87D4839B2401}"/>
    <cellStyle name="40 % – uthevingsfarge 6 2 3 2" xfId="980" xr:uid="{887FEB37-2D3D-42A6-A657-7A89769C608C}"/>
    <cellStyle name="40 % - uthevingsfarge 6 2 3 3" xfId="1843" xr:uid="{D16C93D9-2814-4CFF-9A04-BA1449BC7882}"/>
    <cellStyle name="40 % - uthevingsfarge 6 2 3 4" xfId="2044" xr:uid="{643BDA60-FF3E-435F-AB5F-49C73B05A042}"/>
    <cellStyle name="40 % - uthevingsfarge 6 2 3 5" xfId="2202" xr:uid="{3CF8A8D6-D7DB-430A-8EEF-E49A458C337E}"/>
    <cellStyle name="40 % - uthevingsfarge 6 2 3 6" xfId="2348" xr:uid="{F88C3981-0F68-45E7-A959-22ACBCAB34CF}"/>
    <cellStyle name="40 % - uthevingsfarge 6 2 3 7" xfId="2711" xr:uid="{29D22641-6A46-4001-8313-457C3A8B9D53}"/>
    <cellStyle name="40 % - uthevingsfarge 6 2 3 8" xfId="2960" xr:uid="{8EBA9BA1-C902-4366-8E10-315EF79C7370}"/>
    <cellStyle name="40 % - uthevingsfarge 6 2 3 9" xfId="3147" xr:uid="{4DD6933F-9D1A-493D-9162-FB239B9AA034}"/>
    <cellStyle name="40 % - uthevingsfarge 6 2 4" xfId="362" xr:uid="{1D916E60-1234-4D0A-B1FD-F9AA99913359}"/>
    <cellStyle name="40 % – uthevingsfarge 6 2 4" xfId="672" xr:uid="{E6AE909D-9000-4BC8-ADE6-990EA40F1F7F}"/>
    <cellStyle name="40 % - uthevingsfarge 6 2 4 10" xfId="3427" xr:uid="{59D6BD35-513F-46B3-8B28-DDE2D42182F8}"/>
    <cellStyle name="40 % - uthevingsfarge 6 2 4 11" xfId="3611" xr:uid="{23A171E8-6708-4575-9347-A8CC46FC50D2}"/>
    <cellStyle name="40 % - uthevingsfarge 6 2 4 12" xfId="3793" xr:uid="{FE802A4C-8BD4-41AC-80D8-0ADCFB8CA6B3}"/>
    <cellStyle name="40 % - uthevingsfarge 6 2 4 13" xfId="3971" xr:uid="{96E2201B-3838-4A49-9447-5F8CBC915597}"/>
    <cellStyle name="40 % - uthevingsfarge 6 2 4 14" xfId="4143" xr:uid="{717F75DA-59F0-4241-A24C-EC7E5FCD0AB9}"/>
    <cellStyle name="40 % - uthevingsfarge 6 2 4 15" xfId="4307" xr:uid="{5E8F8965-58B0-4656-8D0F-79DB4CEF22D9}"/>
    <cellStyle name="40 % - uthevingsfarge 6 2 4 16" xfId="4455" xr:uid="{C41181A2-DD2D-4217-A2B2-F41B36604344}"/>
    <cellStyle name="40 % - uthevingsfarge 6 2 4 17" xfId="4592" xr:uid="{096D768C-159F-44C0-83B5-DE9B284BA922}"/>
    <cellStyle name="40 % - uthevingsfarge 6 2 4 2" xfId="1195" xr:uid="{835DE105-A6D8-4A3D-8DB8-1702CD213CA8}"/>
    <cellStyle name="40 % – uthevingsfarge 6 2 4 2" xfId="962" xr:uid="{72374ABA-DFD1-4A9B-B868-6CF370F012FD}"/>
    <cellStyle name="40 % - uthevingsfarge 6 2 4 3" xfId="1936" xr:uid="{C829D40D-202F-4CE5-B802-EBDCD04D3301}"/>
    <cellStyle name="40 % - uthevingsfarge 6 2 4 4" xfId="2125" xr:uid="{6A7E1A95-6463-442C-A45B-08B9F9E68037}"/>
    <cellStyle name="40 % - uthevingsfarge 6 2 4 5" xfId="2273" xr:uid="{43F1D0B8-AD92-4583-B8BC-E41E59AD8029}"/>
    <cellStyle name="40 % - uthevingsfarge 6 2 4 6" xfId="2410" xr:uid="{61A76C19-5B29-4A6A-B389-7C76AF769CE7}"/>
    <cellStyle name="40 % - uthevingsfarge 6 2 4 7" xfId="2808" xr:uid="{71A5BC63-0988-4DC6-8B73-F8DFF1C56657}"/>
    <cellStyle name="40 % - uthevingsfarge 6 2 4 8" xfId="3055" xr:uid="{F2CB5E84-0F14-433F-8349-057FDDCDB9C0}"/>
    <cellStyle name="40 % - uthevingsfarge 6 2 4 9" xfId="3241" xr:uid="{4BA97BBB-E224-47A1-ADEE-C3F8C82E4282}"/>
    <cellStyle name="40 % - uthevingsfarge 6 2 5" xfId="390" xr:uid="{38F0525F-06D0-49BA-87DD-EBCD80DBF50C}"/>
    <cellStyle name="40 % – uthevingsfarge 6 2 5" xfId="708" xr:uid="{1146AD04-289A-4B02-987E-4D0DED926BB6}"/>
    <cellStyle name="40 % - uthevingsfarge 6 2 5 10" xfId="3454" xr:uid="{9B6D9723-A187-431D-BC7E-56FB77DC443E}"/>
    <cellStyle name="40 % - uthevingsfarge 6 2 5 11" xfId="3638" xr:uid="{0DD636CC-6A27-40CD-A4D6-78AF11EC6065}"/>
    <cellStyle name="40 % - uthevingsfarge 6 2 5 12" xfId="3820" xr:uid="{BDD865CE-211D-42A4-BA3B-FD4249E73577}"/>
    <cellStyle name="40 % - uthevingsfarge 6 2 5 13" xfId="3997" xr:uid="{49E82632-538C-482B-BC34-90DB4EC51E9B}"/>
    <cellStyle name="40 % - uthevingsfarge 6 2 5 14" xfId="4169" xr:uid="{D3DB31EC-5DB9-47B6-AFF0-70584878311B}"/>
    <cellStyle name="40 % - uthevingsfarge 6 2 5 15" xfId="4332" xr:uid="{9B5F6DD0-DC9E-4389-A459-18A3092FC7F4}"/>
    <cellStyle name="40 % - uthevingsfarge 6 2 5 16" xfId="4480" xr:uid="{23ABBCDF-D3AF-4F78-B3B4-C8B906B2EFFD}"/>
    <cellStyle name="40 % - uthevingsfarge 6 2 5 17" xfId="4613" xr:uid="{84DDE79C-7388-4B8A-892F-40B3A1031022}"/>
    <cellStyle name="40 % - uthevingsfarge 6 2 5 2" xfId="1299" xr:uid="{A8DDC847-FDD9-49F9-B668-AFB5A500CB43}"/>
    <cellStyle name="40 % – uthevingsfarge 6 2 5 2" xfId="998" xr:uid="{DBE89DC9-29B0-46C9-A178-76C7331D70E5}"/>
    <cellStyle name="40 % - uthevingsfarge 6 2 5 3" xfId="1963" xr:uid="{DAFAD72B-63C2-46A6-8990-8BB6C498EEA6}"/>
    <cellStyle name="40 % - uthevingsfarge 6 2 5 4" xfId="2150" xr:uid="{B47F8A93-E28D-404A-AD6F-100B6CD82DD6}"/>
    <cellStyle name="40 % - uthevingsfarge 6 2 5 5" xfId="2298" xr:uid="{6274FEA5-EC91-4F7D-B2E2-4CB6BF0DC58B}"/>
    <cellStyle name="40 % - uthevingsfarge 6 2 5 6" xfId="2431" xr:uid="{15A1A3EE-E4EF-4EFA-BD17-6C144D7FBB4C}"/>
    <cellStyle name="40 % - uthevingsfarge 6 2 5 7" xfId="2836" xr:uid="{B300B5DD-C569-4B9D-92C3-AF52E11F9795}"/>
    <cellStyle name="40 % - uthevingsfarge 6 2 5 8" xfId="3083" xr:uid="{F24B80A7-50BE-45EC-8EF6-75FB8F9C340A}"/>
    <cellStyle name="40 % - uthevingsfarge 6 2 5 9" xfId="3269" xr:uid="{82E7416C-5618-404D-AE2D-B82CF50CA428}"/>
    <cellStyle name="40 % - uthevingsfarge 6 2 6" xfId="432" xr:uid="{04C7319A-EA98-4F29-872F-D6B087CBED80}"/>
    <cellStyle name="40 % – uthevingsfarge 6 2 6" xfId="747" xr:uid="{C8337849-78A7-4EC4-9AC3-61EE4D77667E}"/>
    <cellStyle name="40 % - uthevingsfarge 6 2 6 10" xfId="3494" xr:uid="{D778FF47-02B6-4849-BD37-E7B2E4BAD3F1}"/>
    <cellStyle name="40 % - uthevingsfarge 6 2 6 11" xfId="3678" xr:uid="{CB4AFB30-CC20-45B4-874C-B847C20D9E4E}"/>
    <cellStyle name="40 % - uthevingsfarge 6 2 6 12" xfId="3859" xr:uid="{0667F9B6-3344-4FDF-87EF-94E310EB1A12}"/>
    <cellStyle name="40 % - uthevingsfarge 6 2 6 13" xfId="4035" xr:uid="{615E4175-01D2-4DD8-9B86-BD001BE405DE}"/>
    <cellStyle name="40 % - uthevingsfarge 6 2 6 14" xfId="4207" xr:uid="{97B0DF58-27F6-4A34-B052-489E201E9A26}"/>
    <cellStyle name="40 % - uthevingsfarge 6 2 6 15" xfId="4367" xr:uid="{C373F3D3-D1FD-4A5E-B44C-066FDC89F331}"/>
    <cellStyle name="40 % - uthevingsfarge 6 2 6 16" xfId="4513" xr:uid="{3C4FA167-1E9A-4AA4-BD65-B9C6C461B10D}"/>
    <cellStyle name="40 % - uthevingsfarge 6 2 6 17" xfId="4644" xr:uid="{14464A74-F7A5-425B-9AB3-FB1A9A364CF3}"/>
    <cellStyle name="40 % - uthevingsfarge 6 2 6 2" xfId="1397" xr:uid="{F9BADB6D-EA88-4395-9AB5-9F8BC6473143}"/>
    <cellStyle name="40 % - uthevingsfarge 6 2 6 3" xfId="2003" xr:uid="{E7E4012C-E8FB-4B4A-9C16-ADBC6D5D23C5}"/>
    <cellStyle name="40 % - uthevingsfarge 6 2 6 4" xfId="2185" xr:uid="{4C367BF0-F958-409B-AEED-EDA0C008E5C0}"/>
    <cellStyle name="40 % - uthevingsfarge 6 2 6 5" xfId="2331" xr:uid="{02FB291B-A8C7-407B-8FB8-D121C845039F}"/>
    <cellStyle name="40 % - uthevingsfarge 6 2 6 6" xfId="2462" xr:uid="{A1339492-A334-41D7-8F9D-5F1A1C5C64AF}"/>
    <cellStyle name="40 % - uthevingsfarge 6 2 6 7" xfId="2878" xr:uid="{929A3FF1-06AC-40AE-983A-745035746A39}"/>
    <cellStyle name="40 % - uthevingsfarge 6 2 6 8" xfId="3123" xr:uid="{E19DB4EA-9464-49C4-B496-2DFADBE1A425}"/>
    <cellStyle name="40 % - uthevingsfarge 6 2 6 9" xfId="3309" xr:uid="{6FABD80D-4393-4D53-AF04-EE7C6D56239B}"/>
    <cellStyle name="40 % - uthevingsfarge 6 2 7" xfId="1491" xr:uid="{63D95314-9ADF-4CD1-97C2-CE8E935130B7}"/>
    <cellStyle name="40 % – uthevingsfarge 6 2 7" xfId="1049" xr:uid="{0830D53A-36DA-40FD-9DF7-EBBBD4AA34A5}"/>
    <cellStyle name="40 % - uthevingsfarge 6 2 8" xfId="1502" xr:uid="{5513E0A4-1C35-4F47-98B9-25ADDD3A2ADC}"/>
    <cellStyle name="40 % – uthevingsfarge 6 2 8" xfId="1322" xr:uid="{1E52CF67-9C1D-4AAE-90F4-939526172682}"/>
    <cellStyle name="40 % - uthevingsfarge 6 2 9" xfId="1628" xr:uid="{F4A2D090-C14A-4580-A37D-30240D96B411}"/>
    <cellStyle name="40 % – uthevingsfarge 6 2 9" xfId="1418" xr:uid="{EEE345B2-0571-407E-BCCC-78F2F49F1777}"/>
    <cellStyle name="40 % - uthevingsfarge 6 3" xfId="134" xr:uid="{00000000-0005-0000-0000-00004F000000}"/>
    <cellStyle name="40 % – uthevingsfarge 6 3" xfId="346" xr:uid="{23CC49D2-A39E-495F-84F1-F4C1A36ADC2E}"/>
    <cellStyle name="40 % - uthevingsfarge 6 3 10" xfId="641" xr:uid="{ED455B25-9C51-4E11-B321-9317CF3949CA}"/>
    <cellStyle name="40 % – uthevingsfarge 6 3 10" xfId="818" xr:uid="{7C7BCFB1-93F9-4AA7-97FD-114D0D806C23}"/>
    <cellStyle name="40 % - uthevingsfarge 6 3 11" xfId="1747" xr:uid="{2A94B19A-256A-4C75-B513-10AEDC1D0FCF}"/>
    <cellStyle name="40 % – uthevingsfarge 6 3 11" xfId="483" xr:uid="{599D4744-1E72-44C3-96A8-0BBE34A747F9}"/>
    <cellStyle name="40 % - uthevingsfarge 6 3 12" xfId="1951" xr:uid="{3A83CDBA-94ED-49FB-B639-67ED9A1AC80F}"/>
    <cellStyle name="40 % - uthevingsfarge 6 3 13" xfId="2028" xr:uid="{7C86F1F3-8D11-46B6-A13B-57C2A48F4480}"/>
    <cellStyle name="40 % - uthevingsfarge 6 3 14" xfId="2111" xr:uid="{049F4096-63D8-4871-9E41-ADAB144DD409}"/>
    <cellStyle name="40 % - uthevingsfarge 6 3 15" xfId="2589" xr:uid="{0DFF8914-C673-48C0-B2D5-88767D801D30}"/>
    <cellStyle name="40 % - uthevingsfarge 6 3 16" xfId="2848" xr:uid="{1212DC82-E3E5-45AA-AE96-2904E483781B}"/>
    <cellStyle name="40 % - uthevingsfarge 6 3 17" xfId="2937" xr:uid="{B23BFFB8-13DE-45D0-BE3D-A531BB0BAF29}"/>
    <cellStyle name="40 % - uthevingsfarge 6 3 18" xfId="3041" xr:uid="{31813162-A7FC-4ABF-AAE5-09F79D57527E}"/>
    <cellStyle name="40 % - uthevingsfarge 6 3 19" xfId="3227" xr:uid="{CD805C52-266D-4B86-BEEE-8CED0C084A13}"/>
    <cellStyle name="40 % - uthevingsfarge 6 3 2" xfId="180" xr:uid="{00000000-0005-0000-0000-000050000000}"/>
    <cellStyle name="40 % – uthevingsfarge 6 3 2" xfId="586" xr:uid="{F8F35811-6EB7-4D14-8160-00B7BDD7B90C}"/>
    <cellStyle name="40 % - uthevingsfarge 6 3 2 10" xfId="3036" xr:uid="{66F93709-8C23-4812-B021-2ADDA6157752}"/>
    <cellStyle name="40 % - uthevingsfarge 6 3 2 11" xfId="3222" xr:uid="{2E6C312F-E63C-4A24-B89F-2863EDC98C00}"/>
    <cellStyle name="40 % - uthevingsfarge 6 3 2 12" xfId="3408" xr:uid="{993F89AC-FF4C-47A6-B8BC-74F0E94C440E}"/>
    <cellStyle name="40 % - uthevingsfarge 6 3 2 13" xfId="3592" xr:uid="{45AE5AFE-54DB-47D9-9665-162B3D5E3605}"/>
    <cellStyle name="40 % - uthevingsfarge 6 3 2 14" xfId="3774" xr:uid="{195B6932-BF3D-4238-B877-0CBBDD55C93D}"/>
    <cellStyle name="40 % - uthevingsfarge 6 3 2 15" xfId="3953" xr:uid="{B6686774-D711-4220-AE05-4C6395055CBA}"/>
    <cellStyle name="40 % - uthevingsfarge 6 3 2 16" xfId="4125" xr:uid="{D584E8B5-D368-4120-BBC7-615E1E932E79}"/>
    <cellStyle name="40 % - uthevingsfarge 6 3 2 17" xfId="4289" xr:uid="{BE4E4CC5-2836-407C-856F-58CF7DADF7C6}"/>
    <cellStyle name="40 % - uthevingsfarge 6 3 2 18" xfId="4439" xr:uid="{58C262AA-680D-4858-859C-8FA3297BAA6F}"/>
    <cellStyle name="40 % - uthevingsfarge 6 3 2 2" xfId="323" xr:uid="{F18D1942-2CDF-48EA-8CCA-294C6D09FAC3}"/>
    <cellStyle name="40 % – uthevingsfarge 6 3 2 2" xfId="875" xr:uid="{47012935-A09F-4BE6-B2AA-C7FF9E948D3D}"/>
    <cellStyle name="40 % - uthevingsfarge 6 3 2 2 10" xfId="3575" xr:uid="{34691938-37E2-4BB1-8D8F-239E0C616E02}"/>
    <cellStyle name="40 % - uthevingsfarge 6 3 2 2 11" xfId="3758" xr:uid="{F4ACD476-D501-4220-A50B-696BD0B5AF44}"/>
    <cellStyle name="40 % - uthevingsfarge 6 3 2 2 12" xfId="3938" xr:uid="{3348863E-4E2D-4378-AACC-BD05D738BD86}"/>
    <cellStyle name="40 % - uthevingsfarge 6 3 2 2 13" xfId="4111" xr:uid="{4B9A9836-CB74-46E6-B140-AA6768220877}"/>
    <cellStyle name="40 % - uthevingsfarge 6 3 2 2 14" xfId="4279" xr:uid="{DDE8C1E2-3B11-421B-BD41-61877EA2A212}"/>
    <cellStyle name="40 % - uthevingsfarge 6 3 2 2 15" xfId="4434" xr:uid="{0FC14E10-1B19-4794-90E4-C7B0E985B183}"/>
    <cellStyle name="40 % - uthevingsfarge 6 3 2 2 16" xfId="4580" xr:uid="{4AB89D47-5B97-4BC3-A187-4BDFF3043246}"/>
    <cellStyle name="40 % - uthevingsfarge 6 3 2 2 2" xfId="1901" xr:uid="{89D1FACD-9CB1-4899-B753-08F30326367D}"/>
    <cellStyle name="40 % - uthevingsfarge 6 3 2 2 3" xfId="2097" xr:uid="{9AAACB95-FD8E-44D5-B557-518754C089BB}"/>
    <cellStyle name="40 % - uthevingsfarge 6 3 2 2 4" xfId="2252" xr:uid="{C4E66E93-DABF-43A7-9E45-243364764932}"/>
    <cellStyle name="40 % - uthevingsfarge 6 3 2 2 5" xfId="2398" xr:uid="{856F9303-DBAA-4B7D-8630-22B1AC607A66}"/>
    <cellStyle name="40 % - uthevingsfarge 6 3 2 2 6" xfId="2770" xr:uid="{2A925F57-1760-4CAA-9411-58E7F1405C86}"/>
    <cellStyle name="40 % - uthevingsfarge 6 3 2 2 7" xfId="3018" xr:uid="{04A9AE91-F81F-4226-8504-AC8CC733311A}"/>
    <cellStyle name="40 % - uthevingsfarge 6 3 2 2 8" xfId="3204" xr:uid="{15C26BB7-3A2F-484C-BB85-9251B64929FD}"/>
    <cellStyle name="40 % - uthevingsfarge 6 3 2 2 9" xfId="3390" xr:uid="{708A4AC8-0A76-4981-A957-1A93F2520A9F}"/>
    <cellStyle name="40 % - uthevingsfarge 6 3 2 3" xfId="932" xr:uid="{62C00368-B5D8-403B-BD9C-D0E1829A0427}"/>
    <cellStyle name="40 % - uthevingsfarge 6 3 2 4" xfId="1791" xr:uid="{98D4DCE5-CC5F-4340-A308-E4CEA99DA4E0}"/>
    <cellStyle name="40 % - uthevingsfarge 6 3 2 5" xfId="1913" xr:uid="{8074FF22-9C36-4893-942B-695DE5705D53}"/>
    <cellStyle name="40 % - uthevingsfarge 6 3 2 6" xfId="2107" xr:uid="{8CA59B1D-3251-447B-BDAF-7D1F3431576E}"/>
    <cellStyle name="40 % - uthevingsfarge 6 3 2 7" xfId="2257" xr:uid="{44BB54E9-4F84-4C2B-951A-56E70909863B}"/>
    <cellStyle name="40 % - uthevingsfarge 6 3 2 8" xfId="2635" xr:uid="{F1ECA9C0-8F71-4A5E-956F-4A9F75003BC3}"/>
    <cellStyle name="40 % - uthevingsfarge 6 3 2 9" xfId="2888" xr:uid="{307A9355-AE90-45F4-9C58-57DF144C53B9}"/>
    <cellStyle name="40 % - uthevingsfarge 6 3 20" xfId="3413" xr:uid="{CFA15DFD-F26A-4B3D-8266-DA4128386107}"/>
    <cellStyle name="40 % - uthevingsfarge 6 3 21" xfId="3597" xr:uid="{F97C6307-E23E-4FBF-AB9D-8EAA7F5C4468}"/>
    <cellStyle name="40 % - uthevingsfarge 6 3 22" xfId="3779" xr:uid="{FCDCA975-AE19-4BEA-94FD-A6E78A403258}"/>
    <cellStyle name="40 % - uthevingsfarge 6 3 23" xfId="3957" xr:uid="{4DDD9D27-D7E3-48E1-82A8-293B7BC0944A}"/>
    <cellStyle name="40 % - uthevingsfarge 6 3 24" xfId="4129" xr:uid="{B3897ADC-F42A-4F8A-A9FB-08671B3407EA}"/>
    <cellStyle name="40 % - uthevingsfarge 6 3 25" xfId="4293" xr:uid="{E386C473-D94B-4BE1-807A-3D6BCD9AFBF3}"/>
    <cellStyle name="40 % - uthevingsfarge 6 3 3" xfId="279" xr:uid="{CDE5C8D1-9D69-4F68-B5A6-1EB36B04907F}"/>
    <cellStyle name="40 % – uthevingsfarge 6 3 3" xfId="767" xr:uid="{BF98DBDE-3DB7-4863-BBF7-1E1FECDD195D}"/>
    <cellStyle name="40 % - uthevingsfarge 6 3 3 10" xfId="3347" xr:uid="{37A241DE-939E-4A7D-8099-1C1E1665BBD3}"/>
    <cellStyle name="40 % - uthevingsfarge 6 3 3 11" xfId="3532" xr:uid="{0AFA5CF0-FA08-4FF5-B2FB-03DC181F7BA9}"/>
    <cellStyle name="40 % - uthevingsfarge 6 3 3 12" xfId="3716" xr:uid="{9BCD51DD-05C5-4B3F-AE46-4EE124F0F0EF}"/>
    <cellStyle name="40 % - uthevingsfarge 6 3 3 13" xfId="3896" xr:uid="{E4DBD467-CF10-43CA-906E-B70E69022A1E}"/>
    <cellStyle name="40 % - uthevingsfarge 6 3 3 14" xfId="4070" xr:uid="{440B35F7-E1DF-44D6-8C22-5A62307FF84B}"/>
    <cellStyle name="40 % - uthevingsfarge 6 3 3 15" xfId="4240" xr:uid="{5EBBA75A-5634-420D-921F-D34939B22C7D}"/>
    <cellStyle name="40 % - uthevingsfarge 6 3 3 16" xfId="4397" xr:uid="{5F63E325-89FD-41D4-8856-4A4BAC614F02}"/>
    <cellStyle name="40 % - uthevingsfarge 6 3 3 17" xfId="4543" xr:uid="{494D71AB-7889-4B02-9E25-C5AC4308D0AE}"/>
    <cellStyle name="40 % - uthevingsfarge 6 3 3 2" xfId="1235" xr:uid="{321BC50F-13C8-4BE1-9C49-A4A76698F660}"/>
    <cellStyle name="40 % - uthevingsfarge 6 3 3 3" xfId="1858" xr:uid="{7D0A92E2-DC97-4319-964D-26B5AEFE8011}"/>
    <cellStyle name="40 % - uthevingsfarge 6 3 3 4" xfId="2058" xr:uid="{8C54E70D-606A-4D7B-81CD-A900499016FB}"/>
    <cellStyle name="40 % - uthevingsfarge 6 3 3 5" xfId="2215" xr:uid="{592AB630-87A2-4F1C-9EEA-877512865863}"/>
    <cellStyle name="40 % - uthevingsfarge 6 3 3 6" xfId="2361" xr:uid="{7E59E138-B0D3-493B-A422-6BAD88D2379A}"/>
    <cellStyle name="40 % - uthevingsfarge 6 3 3 7" xfId="2726" xr:uid="{7ED3BDAC-84EE-4646-8BC9-EEE3A6DD9729}"/>
    <cellStyle name="40 % - uthevingsfarge 6 3 3 8" xfId="2975" xr:uid="{27052AB3-1AF7-4A65-9FB6-DF1F00C43034}"/>
    <cellStyle name="40 % - uthevingsfarge 6 3 3 9" xfId="3161" xr:uid="{CFDC26E4-0A50-4390-863B-FF807022DB61}"/>
    <cellStyle name="40 % - uthevingsfarge 6 3 4" xfId="386" xr:uid="{EB17FA29-490A-45C7-88AE-7F58EF745EAE}"/>
    <cellStyle name="40 % – uthevingsfarge 6 3 4" xfId="1069" xr:uid="{3E514952-1712-408D-808F-B6D3E3FC81D5}"/>
    <cellStyle name="40 % - uthevingsfarge 6 3 4 10" xfId="3450" xr:uid="{00F0EC65-928D-459F-9AD2-2099AB6CBA8F}"/>
    <cellStyle name="40 % - uthevingsfarge 6 3 4 11" xfId="3634" xr:uid="{1163CE7B-69BC-42B7-8074-A1BC3B1C92AC}"/>
    <cellStyle name="40 % - uthevingsfarge 6 3 4 12" xfId="3816" xr:uid="{56E8E9C1-CB21-4C83-B5A5-9258825A32A8}"/>
    <cellStyle name="40 % - uthevingsfarge 6 3 4 13" xfId="3994" xr:uid="{35658D41-80B2-4A15-A9F6-1C7EAB2AB945}"/>
    <cellStyle name="40 % - uthevingsfarge 6 3 4 14" xfId="4166" xr:uid="{D46A8A75-B334-4F06-95BB-3A244C5CFB6D}"/>
    <cellStyle name="40 % - uthevingsfarge 6 3 4 15" xfId="4329" xr:uid="{6FF28E95-AD6C-4674-893C-2B4A620B49C1}"/>
    <cellStyle name="40 % - uthevingsfarge 6 3 4 16" xfId="4477" xr:uid="{391F9BB1-1E5B-4C95-9E5E-7E97C1636794}"/>
    <cellStyle name="40 % - uthevingsfarge 6 3 4 17" xfId="4610" xr:uid="{11DE2C47-BB5A-48AE-B531-C43D5C7B5FB4}"/>
    <cellStyle name="40 % - uthevingsfarge 6 3 4 2" xfId="1340" xr:uid="{06DBF2F9-812A-4A1E-A3FC-E0D00CFA32D6}"/>
    <cellStyle name="40 % - uthevingsfarge 6 3 4 3" xfId="1959" xr:uid="{0BEC44C1-ECD7-4BEA-B724-418A3B22E89C}"/>
    <cellStyle name="40 % - uthevingsfarge 6 3 4 4" xfId="2147" xr:uid="{DA83A8B8-837F-41CC-BABD-74F548C474AA}"/>
    <cellStyle name="40 % - uthevingsfarge 6 3 4 5" xfId="2295" xr:uid="{574B6F2E-0FC5-4838-9420-1D900CA3BC28}"/>
    <cellStyle name="40 % - uthevingsfarge 6 3 4 6" xfId="2428" xr:uid="{4634E4E8-BF93-4C27-8A43-70686BBE1368}"/>
    <cellStyle name="40 % - uthevingsfarge 6 3 4 7" xfId="2832" xr:uid="{699DF311-32BC-4B3B-85E7-432A09F3739C}"/>
    <cellStyle name="40 % - uthevingsfarge 6 3 4 8" xfId="3079" xr:uid="{CE8EA28F-7B60-49FE-867A-17FA2B1A0D84}"/>
    <cellStyle name="40 % - uthevingsfarge 6 3 4 9" xfId="3265" xr:uid="{7B31B4DE-1F0D-42FE-AD21-2B545B6D4C57}"/>
    <cellStyle name="40 % - uthevingsfarge 6 3 5" xfId="407" xr:uid="{1FEECD76-2107-400F-B090-AA3AE561A38C}"/>
    <cellStyle name="40 % – uthevingsfarge 6 3 5" xfId="826" xr:uid="{CC62275F-0730-46F2-A1AE-DC76FAB91DBE}"/>
    <cellStyle name="40 % - uthevingsfarge 6 3 5 10" xfId="3470" xr:uid="{846D2194-5272-4ABA-8498-F693DEB2E6EF}"/>
    <cellStyle name="40 % - uthevingsfarge 6 3 5 11" xfId="3654" xr:uid="{7913D051-C3B0-4E19-8B3D-9E37A990B53D}"/>
    <cellStyle name="40 % - uthevingsfarge 6 3 5 12" xfId="3836" xr:uid="{702686AD-0EC7-4A4B-B453-0AB626BEE2DC}"/>
    <cellStyle name="40 % - uthevingsfarge 6 3 5 13" xfId="4012" xr:uid="{303ABBFB-6C59-44D1-9A08-AB07CF801908}"/>
    <cellStyle name="40 % - uthevingsfarge 6 3 5 14" xfId="4184" xr:uid="{80253F43-4E42-4CCD-81C9-693D649CC2E6}"/>
    <cellStyle name="40 % - uthevingsfarge 6 3 5 15" xfId="4344" xr:uid="{1C578BEB-777E-44D2-A556-8FF9124F6E85}"/>
    <cellStyle name="40 % - uthevingsfarge 6 3 5 16" xfId="4491" xr:uid="{41FBC9A3-7E71-4539-ACAA-C656C545431E}"/>
    <cellStyle name="40 % - uthevingsfarge 6 3 5 17" xfId="4622" xr:uid="{88D7A145-B141-4EF5-893A-8072F1896337}"/>
    <cellStyle name="40 % - uthevingsfarge 6 3 5 2" xfId="1432" xr:uid="{07F23F58-431B-4131-BDEE-87C033515903}"/>
    <cellStyle name="40 % - uthevingsfarge 6 3 5 3" xfId="1979" xr:uid="{6E3CB056-4959-4E32-82E6-21CD149E6868}"/>
    <cellStyle name="40 % - uthevingsfarge 6 3 5 4" xfId="2162" xr:uid="{EA42475E-5BE8-4506-A7A9-0E2D6746CC2D}"/>
    <cellStyle name="40 % - uthevingsfarge 6 3 5 5" xfId="2309" xr:uid="{DC44640B-DBE3-4F0E-AD16-6C380167D3C8}"/>
    <cellStyle name="40 % - uthevingsfarge 6 3 5 6" xfId="2440" xr:uid="{582943B8-B152-401B-933C-FE488BD3AEEB}"/>
    <cellStyle name="40 % - uthevingsfarge 6 3 5 7" xfId="2853" xr:uid="{B5CF4503-A478-41E6-9739-ADE2C9F67E6D}"/>
    <cellStyle name="40 % - uthevingsfarge 6 3 5 8" xfId="3099" xr:uid="{E8F6881A-8B53-47D0-86AF-9EF6C35AFF14}"/>
    <cellStyle name="40 % - uthevingsfarge 6 3 5 9" xfId="3285" xr:uid="{10C6F3C4-9302-486D-9C4A-A4A56761E9D7}"/>
    <cellStyle name="40 % - uthevingsfarge 6 3 6" xfId="1326" xr:uid="{30D05E2B-1D7A-49EA-88CC-27D7910B558D}"/>
    <cellStyle name="40 % – uthevingsfarge 6 3 6" xfId="1110" xr:uid="{768055BC-221D-4297-935F-C4822A9C4F75}"/>
    <cellStyle name="40 % - uthevingsfarge 6 3 7" xfId="1505" xr:uid="{F8085771-08EA-428A-A8D0-CED5AFFAE4A5}"/>
    <cellStyle name="40 % – uthevingsfarge 6 3 7" xfId="1180" xr:uid="{987C5A0B-54FD-42FE-8496-D080891284A9}"/>
    <cellStyle name="40 % - uthevingsfarge 6 3 8" xfId="1475" xr:uid="{5846B381-956B-4BDA-8ED2-AF202119F4E2}"/>
    <cellStyle name="40 % – uthevingsfarge 6 3 8" xfId="1512" xr:uid="{B0264807-77FD-4701-AF9C-2C35B8C013AB}"/>
    <cellStyle name="40 % - uthevingsfarge 6 3 9" xfId="1673" xr:uid="{25A0F04C-E6C5-432D-AD3A-75FA4B3DDE1E}"/>
    <cellStyle name="40 % – uthevingsfarge 6 3 9" xfId="1580" xr:uid="{3F955D63-E280-4972-BF91-E533CBC3CBB8}"/>
    <cellStyle name="40 % - uthevingsfarge 6 4" xfId="149" xr:uid="{00000000-0005-0000-0000-000051000000}"/>
    <cellStyle name="40 % – uthevingsfarge 6 4" xfId="369" xr:uid="{6E1A65B8-4733-418F-91BE-2128C2DD2F46}"/>
    <cellStyle name="40 % - uthevingsfarge 6 4 10" xfId="614" xr:uid="{86202CE7-BAE0-444A-871E-09B2B01E5DBB}"/>
    <cellStyle name="40 % – uthevingsfarge 6 4 10" xfId="513" xr:uid="{B457F892-D094-42FC-9412-026C59EE0A66}"/>
    <cellStyle name="40 % - uthevingsfarge 6 4 11" xfId="1761" xr:uid="{9DD4E19B-F50B-4059-B3DC-588D7E780FC2}"/>
    <cellStyle name="40 % - uthevingsfarge 6 4 12" xfId="1793" xr:uid="{393829C8-2E26-4C51-8255-FE63CD0F1987}"/>
    <cellStyle name="40 % - uthevingsfarge 6 4 13" xfId="2102" xr:uid="{7653E098-DF77-459A-9CB7-82E7FF32F4F4}"/>
    <cellStyle name="40 % - uthevingsfarge 6 4 14" xfId="2254" xr:uid="{4FF0065C-D85F-42C6-881F-30A233619600}"/>
    <cellStyle name="40 % - uthevingsfarge 6 4 15" xfId="2604" xr:uid="{DC083601-05ED-4BE0-B79B-7B8B5DD3BB87}"/>
    <cellStyle name="40 % - uthevingsfarge 6 4 16" xfId="2519" xr:uid="{59891901-3B2C-46BE-840D-8CDF8A3E8100}"/>
    <cellStyle name="40 % - uthevingsfarge 6 4 17" xfId="3030" xr:uid="{C4E591AF-B852-4706-9696-519A8E7BECCA}"/>
    <cellStyle name="40 % - uthevingsfarge 6 4 18" xfId="3216" xr:uid="{CB88F5FE-B02C-4702-9D23-916AC4A97412}"/>
    <cellStyle name="40 % - uthevingsfarge 6 4 19" xfId="3402" xr:uid="{915A90A1-3519-41CE-B461-F48F330752E7}"/>
    <cellStyle name="40 % - uthevingsfarge 6 4 2" xfId="292" xr:uid="{E13D04CB-C07A-4CAF-8720-6951F8D45993}"/>
    <cellStyle name="40 % – uthevingsfarge 6 4 2" xfId="797" xr:uid="{A0A6EEF8-E65E-40B6-91FA-B57551C064E7}"/>
    <cellStyle name="40 % - uthevingsfarge 6 4 2 10" xfId="3360" xr:uid="{C826FCCA-77A8-41B0-8311-BA67E38B719B}"/>
    <cellStyle name="40 % - uthevingsfarge 6 4 2 11" xfId="3545" xr:uid="{640F4790-9056-418F-9FCF-D214B924D249}"/>
    <cellStyle name="40 % - uthevingsfarge 6 4 2 12" xfId="3729" xr:uid="{40B33FE6-CD06-4025-88C5-053F8F8FFB23}"/>
    <cellStyle name="40 % - uthevingsfarge 6 4 2 13" xfId="3909" xr:uid="{614AD488-2520-4976-9263-E44218B89A63}"/>
    <cellStyle name="40 % - uthevingsfarge 6 4 2 14" xfId="4082" xr:uid="{A7254BBD-9DCF-4597-A380-289397AB2A2F}"/>
    <cellStyle name="40 % - uthevingsfarge 6 4 2 15" xfId="4252" xr:uid="{77D1CDA7-8229-4C1D-9AEF-A6D31FC79872}"/>
    <cellStyle name="40 % - uthevingsfarge 6 4 2 16" xfId="4409" xr:uid="{2766F4E1-F587-4EF6-B307-07ABD0870B4B}"/>
    <cellStyle name="40 % - uthevingsfarge 6 4 2 17" xfId="4555" xr:uid="{E6CDDA30-E440-49A7-ACFA-23884DA70BD4}"/>
    <cellStyle name="40 % - uthevingsfarge 6 4 2 2" xfId="905" xr:uid="{610CFBCE-D9B9-47F6-8675-63A7FD091019}"/>
    <cellStyle name="40 % - uthevingsfarge 6 4 2 3" xfId="1871" xr:uid="{F10F1994-D6A5-4A26-9B1B-DB9089822FB7}"/>
    <cellStyle name="40 % - uthevingsfarge 6 4 2 4" xfId="2070" xr:uid="{F673D824-3F39-4085-B8C4-AA0F088B1DB0}"/>
    <cellStyle name="40 % - uthevingsfarge 6 4 2 5" xfId="2227" xr:uid="{B3FBA165-18CE-4484-BAE3-DE7D7A5EC906}"/>
    <cellStyle name="40 % - uthevingsfarge 6 4 2 6" xfId="2373" xr:uid="{740C385B-BB50-406B-A4E3-64A8FCF3921C}"/>
    <cellStyle name="40 % - uthevingsfarge 6 4 2 7" xfId="2739" xr:uid="{9FCE1234-20F5-403F-BFDA-9C4549A7EC1A}"/>
    <cellStyle name="40 % - uthevingsfarge 6 4 2 8" xfId="2988" xr:uid="{723630C2-87BA-4564-8744-4CCB17CFC009}"/>
    <cellStyle name="40 % - uthevingsfarge 6 4 2 9" xfId="3174" xr:uid="{C58E8C91-EBA6-44D6-B39E-5712795B15B9}"/>
    <cellStyle name="40 % - uthevingsfarge 6 4 20" xfId="3586" xr:uid="{8C90F6DE-5C70-43D8-A4AA-2BDB8080A59E}"/>
    <cellStyle name="40 % - uthevingsfarge 6 4 21" xfId="3768" xr:uid="{F7258740-2732-49AD-A1BF-E8BD4E08D4D8}"/>
    <cellStyle name="40 % - uthevingsfarge 6 4 22" xfId="3948" xr:uid="{FD08ACE4-2477-4478-896A-759C2E0E5800}"/>
    <cellStyle name="40 % - uthevingsfarge 6 4 23" xfId="4120" xr:uid="{F6217757-4D7F-4158-BB1C-8910BEEF9310}"/>
    <cellStyle name="40 % - uthevingsfarge 6 4 24" xfId="4284" xr:uid="{6E00C378-CBE7-4E00-8625-229745DD9699}"/>
    <cellStyle name="40 % - uthevingsfarge 6 4 25" xfId="4436" xr:uid="{ED91120C-98C6-4CCE-9DDA-D19D26FE8F77}"/>
    <cellStyle name="40 % - uthevingsfarge 6 4 3" xfId="411" xr:uid="{CAE382D4-8196-4EAF-8973-6F4225DE4EDB}"/>
    <cellStyle name="40 % – uthevingsfarge 6 4 3" xfId="1097" xr:uid="{2ACC3CA2-4512-429B-A312-8C738E052059}"/>
    <cellStyle name="40 % - uthevingsfarge 6 4 3 10" xfId="3474" xr:uid="{17DC2FF0-8172-4EF3-AF10-DB80D6D5D80F}"/>
    <cellStyle name="40 % - uthevingsfarge 6 4 3 11" xfId="3658" xr:uid="{71939652-0855-4C4A-BBA5-8B5955B8F872}"/>
    <cellStyle name="40 % - uthevingsfarge 6 4 3 12" xfId="3840" xr:uid="{D7E8D8E5-48B4-4D31-AE75-A2266BE0E62B}"/>
    <cellStyle name="40 % - uthevingsfarge 6 4 3 13" xfId="4016" xr:uid="{5AD31C49-7836-47F7-8685-10F56A6A932D}"/>
    <cellStyle name="40 % - uthevingsfarge 6 4 3 14" xfId="4188" xr:uid="{167E0366-4619-478D-9D29-C30AF715E6EC}"/>
    <cellStyle name="40 % - uthevingsfarge 6 4 3 15" xfId="4348" xr:uid="{26950E19-0BE9-4B96-8025-6587A9CA9223}"/>
    <cellStyle name="40 % - uthevingsfarge 6 4 3 16" xfId="4495" xr:uid="{4CD68B49-AE83-4B78-8953-721EE87A838B}"/>
    <cellStyle name="40 % - uthevingsfarge 6 4 3 17" xfId="4626" xr:uid="{E738E484-97ED-44BE-AB91-FCBDBE65ABD2}"/>
    <cellStyle name="40 % - uthevingsfarge 6 4 3 2" xfId="1209" xr:uid="{0DD98F80-AAD0-4131-BA1B-358AF510075C}"/>
    <cellStyle name="40 % - uthevingsfarge 6 4 3 3" xfId="1983" xr:uid="{BFBB4F64-7439-4604-A222-EFDE8A4170E0}"/>
    <cellStyle name="40 % - uthevingsfarge 6 4 3 4" xfId="2166" xr:uid="{19881C0A-D3F5-475F-B45E-E71F847E8501}"/>
    <cellStyle name="40 % - uthevingsfarge 6 4 3 5" xfId="2313" xr:uid="{9153EB90-E02E-4036-BA7B-17D4BD4D736E}"/>
    <cellStyle name="40 % - uthevingsfarge 6 4 3 6" xfId="2444" xr:uid="{97C7E7CC-F481-4D9D-BE71-C480A81C8656}"/>
    <cellStyle name="40 % - uthevingsfarge 6 4 3 7" xfId="2857" xr:uid="{1CDC07AC-0822-4D65-85F0-B3554AADF04E}"/>
    <cellStyle name="40 % - uthevingsfarge 6 4 3 8" xfId="3103" xr:uid="{F71C9842-0C33-4492-AC40-EC5B233C0920}"/>
    <cellStyle name="40 % - uthevingsfarge 6 4 3 9" xfId="3289" xr:uid="{D6BE4F2C-C732-4FCB-BE10-546BDEA3458A}"/>
    <cellStyle name="40 % - uthevingsfarge 6 4 4" xfId="1286" xr:uid="{8A4F2515-C54F-4384-9694-C03C0C8AFDB8}"/>
    <cellStyle name="40 % – uthevingsfarge 6 4 4" xfId="1064" xr:uid="{C6F33D8C-706E-4DD6-B569-6A53D0051110}"/>
    <cellStyle name="40 % - uthevingsfarge 6 4 5" xfId="1384" xr:uid="{3616C7DC-A422-45DF-8081-2B39D516D7B5}"/>
    <cellStyle name="40 % – uthevingsfarge 6 4 5" xfId="720" xr:uid="{8BB6C0B0-901E-4D14-99A2-5AC7FE6E1C5D}"/>
    <cellStyle name="40 % - uthevingsfarge 6 4 6" xfId="1484" xr:uid="{77C46A8B-9E5C-4CFD-B64A-FBB9FE31FDD9}"/>
    <cellStyle name="40 % – uthevingsfarge 6 4 6" xfId="1172" xr:uid="{F7CD3ED5-5187-4AA1-AF34-1C0594A61C76}"/>
    <cellStyle name="40 % - uthevingsfarge 6 4 7" xfId="1323" xr:uid="{47F78326-7AD2-4DE9-9861-2FA80C7A60BA}"/>
    <cellStyle name="40 % – uthevingsfarge 6 4 7" xfId="1419" xr:uid="{65B6B46F-6FBE-436A-A56E-AF0D0C3C98CA}"/>
    <cellStyle name="40 % - uthevingsfarge 6 4 8" xfId="1481" xr:uid="{FA64650D-1DA3-4487-B14B-C0134F641445}"/>
    <cellStyle name="40 % – uthevingsfarge 6 4 8" xfId="1524" xr:uid="{FF77359A-3C02-490D-B428-742F77680924}"/>
    <cellStyle name="40 % - uthevingsfarge 6 4 9" xfId="1653" xr:uid="{88650E97-1350-4F60-B128-54BB324C956C}"/>
    <cellStyle name="40 % – uthevingsfarge 6 4 9" xfId="1666" xr:uid="{6061F4B8-0A40-4D6E-BAA1-94A552943BC1}"/>
    <cellStyle name="40 % – uthevingsfarge 6 5" xfId="350" xr:uid="{812E0F91-986B-46E7-9467-1B5E626F52E2}"/>
    <cellStyle name="40 % – uthevingsfarge 6 5 2" xfId="952" xr:uid="{11514537-81A4-4DD6-96E0-C93B30CA3AA7}"/>
    <cellStyle name="40 % – uthevingsfarge 6 5 3" xfId="662" xr:uid="{6773A895-4EAB-4951-86DE-D71D323536A3}"/>
    <cellStyle name="40 % – uthevingsfarge 6 6" xfId="697" xr:uid="{698D8502-D30D-4BD8-A8D7-CCAADAFA6A56}"/>
    <cellStyle name="40 % – uthevingsfarge 6 6 2" xfId="987" xr:uid="{6F3344CC-DD89-4A2F-9318-CDF52E4C6EE5}"/>
    <cellStyle name="40 % – uthevingsfarge 6 7" xfId="666" xr:uid="{AB6176BA-1CF3-4248-82FF-B699BC2EA381}"/>
    <cellStyle name="40 % – uthevingsfarge 6 7 2" xfId="956" xr:uid="{835F4FB6-9EF1-4F7F-B9C6-87E05B31FB7B}"/>
    <cellStyle name="40 % – uthevingsfarge 6 8" xfId="828" xr:uid="{150779E7-E717-40EA-8346-1A3AAC1B65B4}"/>
    <cellStyle name="40 % – uthevingsfarge 6 9" xfId="1127" xr:uid="{96707667-1681-402A-B999-264B50E8AAF7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1 2" xfId="332" xr:uid="{A4DE1CAF-6C34-42D0-AE1D-566C8EDB42BD}"/>
    <cellStyle name="40% - uthevingsfarge 1 2 2" xfId="939" xr:uid="{12573EE3-71AD-490E-AA75-882876EAD17F}"/>
    <cellStyle name="40% - uthevingsfarge 1 2 3" xfId="648" xr:uid="{27ABC7DA-F80A-4DAA-9D02-3C08331BBC0E}"/>
    <cellStyle name="40% - uthevingsfarge 1 2 4" xfId="2778" xr:uid="{1F40BAC0-0E52-4185-A959-7562448F3310}"/>
    <cellStyle name="40% - uthevingsfarge 1 3" xfId="1008" xr:uid="{8CA17E73-E1B4-4F5B-A2CC-69F4F84A5896}"/>
    <cellStyle name="40% - uthevingsfarge 1 4" xfId="2645" xr:uid="{8FEC5CB1-B524-434C-9E41-690062E764B9}"/>
    <cellStyle name="40% - uthevingsfarge 2" xfId="191" xr:uid="{00000000-0005-0000-0000-00000B000000}"/>
    <cellStyle name="40% - uthevingsfarge 2 2" xfId="333" xr:uid="{BE466FF5-F4D2-4A07-8FD5-FB17D4A9EF62}"/>
    <cellStyle name="40% - uthevingsfarge 2 2 2" xfId="940" xr:uid="{83C0E82E-C81F-4480-8AC7-5CA7716F88F4}"/>
    <cellStyle name="40% - uthevingsfarge 2 2 3" xfId="649" xr:uid="{239B799E-28AD-4FFB-BF51-C753DF10694B}"/>
    <cellStyle name="40% - uthevingsfarge 2 2 4" xfId="2779" xr:uid="{A8231112-2697-440D-80BA-AB33A18C0583}"/>
    <cellStyle name="40% - uthevingsfarge 2 3" xfId="1009" xr:uid="{5C2B4536-5931-4F0B-BE9E-D5104C59F19F}"/>
    <cellStyle name="40% - uthevingsfarge 2 4" xfId="2646" xr:uid="{C80C8051-930D-4BE3-BB20-9294731413B4}"/>
    <cellStyle name="40% - uthevingsfarge 3" xfId="192" xr:uid="{00000000-0005-0000-0000-00000C000000}"/>
    <cellStyle name="40% - uthevingsfarge 3 2" xfId="334" xr:uid="{2C6BD29A-AB48-4A5B-B9E7-64A473A70EC5}"/>
    <cellStyle name="40% - uthevingsfarge 3 2 2" xfId="941" xr:uid="{105E15C9-1299-4D01-A87E-72EFF6238AC2}"/>
    <cellStyle name="40% - uthevingsfarge 3 2 3" xfId="650" xr:uid="{B3C9FB97-74BA-49FA-8414-2631BFD1D888}"/>
    <cellStyle name="40% - uthevingsfarge 3 2 4" xfId="2780" xr:uid="{BE5A3424-AA7F-46EA-A165-95DD4989CB8D}"/>
    <cellStyle name="40% - uthevingsfarge 3 3" xfId="1010" xr:uid="{3C8590B7-BAE5-4A28-BCE2-975D258EDDED}"/>
    <cellStyle name="40% - uthevingsfarge 3 4" xfId="2647" xr:uid="{1B8CF83E-3104-4C63-9DD7-F587A1F600D3}"/>
    <cellStyle name="40% - uthevingsfarge 4" xfId="193" xr:uid="{00000000-0005-0000-0000-00000D000000}"/>
    <cellStyle name="40% - uthevingsfarge 4 2" xfId="335" xr:uid="{D4DDEBA9-90E5-473D-B363-743AD732EFD1}"/>
    <cellStyle name="40% - uthevingsfarge 4 2 2" xfId="942" xr:uid="{6BBD828C-2B17-4943-AAB5-D3A8CE274640}"/>
    <cellStyle name="40% - uthevingsfarge 4 2 3" xfId="651" xr:uid="{28A5D522-E024-4A44-A9DF-1F10BC055F0D}"/>
    <cellStyle name="40% - uthevingsfarge 4 2 4" xfId="2781" xr:uid="{D8A315B2-62CA-4866-8605-77F6F94E92E6}"/>
    <cellStyle name="40% - uthevingsfarge 4 3" xfId="1011" xr:uid="{CE657103-B6CC-4244-B5A9-6A471736E478}"/>
    <cellStyle name="40% - uthevingsfarge 4 4" xfId="2648" xr:uid="{56EA0295-0F08-4131-A78C-0A7E0AE7F772}"/>
    <cellStyle name="40% - uthevingsfarge 5" xfId="194" xr:uid="{00000000-0005-0000-0000-00000E000000}"/>
    <cellStyle name="40% - uthevingsfarge 5 2" xfId="336" xr:uid="{A534B969-9D3A-4680-A5DB-B1F04A8D93B6}"/>
    <cellStyle name="40% - uthevingsfarge 5 2 2" xfId="943" xr:uid="{229D1672-9C82-4978-89A7-5ACA97E3F8AE}"/>
    <cellStyle name="40% - uthevingsfarge 5 2 3" xfId="652" xr:uid="{DDDE8894-289E-4BB1-A2C2-F4CFEEC32AFA}"/>
    <cellStyle name="40% - uthevingsfarge 5 2 4" xfId="2782" xr:uid="{2344E736-6088-4726-8152-66B6DB329724}"/>
    <cellStyle name="40% - uthevingsfarge 5 3" xfId="1012" xr:uid="{A001F19E-0C73-43C2-983B-4DB14494FE77}"/>
    <cellStyle name="40% - uthevingsfarge 5 4" xfId="2649" xr:uid="{DAFE0EFA-08CA-4029-B136-5A505362C9A3}"/>
    <cellStyle name="40% - uthevingsfarge 6" xfId="195" xr:uid="{00000000-0005-0000-0000-00000F000000}"/>
    <cellStyle name="40% - uthevingsfarge 6 2" xfId="337" xr:uid="{A1DE9897-63BC-46EF-8367-C7C71FAFC3DD}"/>
    <cellStyle name="40% - uthevingsfarge 6 2 2" xfId="944" xr:uid="{358DB4BC-3711-416A-BA91-4BE6CC07AF80}"/>
    <cellStyle name="40% - uthevingsfarge 6 2 3" xfId="653" xr:uid="{98D5F75C-0159-4B62-B40B-53D63AFBEECF}"/>
    <cellStyle name="40% - uthevingsfarge 6 2 4" xfId="2783" xr:uid="{9B629E0F-DE2C-4567-8A0E-E7B8B44F61A7}"/>
    <cellStyle name="40% - uthevingsfarge 6 3" xfId="1013" xr:uid="{91BD87D7-09F2-4316-A920-E808D6F66A77}"/>
    <cellStyle name="40% - uthevingsfarge 6 4" xfId="2650" xr:uid="{CE33127C-9D8D-4924-97EF-A2CBA3A2A5EC}"/>
    <cellStyle name="5. Tabell-kropp hf" xfId="5" xr:uid="{00000000-0005-0000-0000-000058000000}"/>
    <cellStyle name="60 % – uthevingsfarge 1" xfId="31" builtinId="32" customBuiltin="1"/>
    <cellStyle name="60 % – uthevingsfarge 1 2" xfId="236" xr:uid="{81CA106A-A5CA-42FE-92B6-A69EABF6F394}"/>
    <cellStyle name="60 % – uthevingsfarge 1 2 2" xfId="552" xr:uid="{5F36C71A-B855-46E3-8EF2-891B3FF83FCF}"/>
    <cellStyle name="60 % – uthevingsfarge 1 2 2 2" xfId="841" xr:uid="{780866DA-EB4A-4522-B71E-62126D764361}"/>
    <cellStyle name="60 % – uthevingsfarge 1 2 3" xfId="733" xr:uid="{D0336392-7D08-4B76-BBAB-D8764A13D0F4}"/>
    <cellStyle name="60 % – uthevingsfarge 1 2 4" xfId="449" xr:uid="{05427697-C5D3-435E-9F12-B46F051B3E33}"/>
    <cellStyle name="60 % – uthevingsfarge 1 3" xfId="469" xr:uid="{20659C59-01D5-4030-8142-4DAF16DDCCC7}"/>
    <cellStyle name="60 % – uthevingsfarge 1 3 2" xfId="572" xr:uid="{5F7CA00D-0B08-4AF1-918D-3D384F0ADF36}"/>
    <cellStyle name="60 % – uthevingsfarge 1 3 2 2" xfId="861" xr:uid="{0FE800B3-4689-4ED4-8578-6455932DB7E8}"/>
    <cellStyle name="60 % – uthevingsfarge 1 3 3" xfId="753" xr:uid="{8A5AB053-21EC-41E6-9DAB-B27FC28327A5}"/>
    <cellStyle name="60 % – uthevingsfarge 1 4" xfId="533" xr:uid="{A91220BF-33CD-4987-A489-A2DF797A914B}"/>
    <cellStyle name="60 % – uthevingsfarge 1 5" xfId="498" xr:uid="{CFABA8F7-31DF-4CAA-95D4-618CAEB64BD9}"/>
    <cellStyle name="60 % – uthevingsfarge 1 5 2" xfId="782" xr:uid="{13CED7D1-B45B-4E76-B943-41B3961B5FDE}"/>
    <cellStyle name="60 % – uthevingsfarge 1 6" xfId="825" xr:uid="{B0628BB6-4E1B-4AAB-9831-2E7170E95D31}"/>
    <cellStyle name="60 % – uthevingsfarge 2" xfId="35" builtinId="36" customBuiltin="1"/>
    <cellStyle name="60 % – uthevingsfarge 2 2" xfId="237" xr:uid="{9810691B-3431-4FE8-BDA3-22521F96FACD}"/>
    <cellStyle name="60 % – uthevingsfarge 2 2 2" xfId="555" xr:uid="{4673BD8C-9310-41F3-A378-01E8A79126B7}"/>
    <cellStyle name="60 % – uthevingsfarge 2 2 2 2" xfId="844" xr:uid="{6047FCEE-EEE6-41E6-9437-E929984789F2}"/>
    <cellStyle name="60 % – uthevingsfarge 2 2 3" xfId="736" xr:uid="{7022416B-99C8-4FC5-B0A1-4FA8937A15C5}"/>
    <cellStyle name="60 % – uthevingsfarge 2 2 4" xfId="452" xr:uid="{38769EEE-BDA7-477D-8F84-9697AE6CAD1D}"/>
    <cellStyle name="60 % – uthevingsfarge 2 3" xfId="472" xr:uid="{F68BFA71-01B2-4369-8F83-DC91258EB2F0}"/>
    <cellStyle name="60 % – uthevingsfarge 2 3 2" xfId="575" xr:uid="{C27DF681-B18A-41DD-A8D2-C54945CFF5A6}"/>
    <cellStyle name="60 % – uthevingsfarge 2 3 2 2" xfId="864" xr:uid="{EE06EC2C-8B54-424E-B805-BA4ACEFA6ADD}"/>
    <cellStyle name="60 % – uthevingsfarge 2 3 3" xfId="756" xr:uid="{5B75B9AD-A29C-47B3-9DF9-9544F7638600}"/>
    <cellStyle name="60 % – uthevingsfarge 2 4" xfId="534" xr:uid="{202299BE-DEFB-43EA-B5FD-D8B0DE0E2CAA}"/>
    <cellStyle name="60 % – uthevingsfarge 2 5" xfId="501" xr:uid="{19B79DE7-AAD3-41B6-9363-ABE44CF4E67C}"/>
    <cellStyle name="60 % – uthevingsfarge 2 5 2" xfId="785" xr:uid="{F72FCD3C-473D-4215-9053-65BB7CA09915}"/>
    <cellStyle name="60 % – uthevingsfarge 2 6" xfId="823" xr:uid="{1F643FAD-6948-47DB-87F5-CEEF9C03737E}"/>
    <cellStyle name="60 % – uthevingsfarge 3" xfId="39" builtinId="40" customBuiltin="1"/>
    <cellStyle name="60 % – uthevingsfarge 3 2" xfId="238" xr:uid="{9E596589-8A74-4610-A402-66C793C7ABD9}"/>
    <cellStyle name="60 % – uthevingsfarge 3 2 2" xfId="558" xr:uid="{D7121F82-2E45-4505-AA2B-62544F3BF4D8}"/>
    <cellStyle name="60 % – uthevingsfarge 3 2 2 2" xfId="847" xr:uid="{EFE80F89-3419-4168-996F-1668380CD775}"/>
    <cellStyle name="60 % – uthevingsfarge 3 2 3" xfId="739" xr:uid="{441710FF-3404-4307-97E8-A42086E4365D}"/>
    <cellStyle name="60 % – uthevingsfarge 3 2 4" xfId="455" xr:uid="{32187707-FF67-407D-9E24-D6F8F6AC9A7E}"/>
    <cellStyle name="60 % – uthevingsfarge 3 3" xfId="475" xr:uid="{A4631CE3-8EC0-4708-AEBC-E46DB3A30C98}"/>
    <cellStyle name="60 % – uthevingsfarge 3 3 2" xfId="578" xr:uid="{945C9A00-E8B9-4425-BB10-7619097F66F6}"/>
    <cellStyle name="60 % – uthevingsfarge 3 3 2 2" xfId="867" xr:uid="{1C4F9EAA-724D-4557-8F86-E9F4F59F1B7D}"/>
    <cellStyle name="60 % – uthevingsfarge 3 3 3" xfId="759" xr:uid="{E960DA98-D99A-46C4-B594-7B6D60839505}"/>
    <cellStyle name="60 % – uthevingsfarge 3 4" xfId="535" xr:uid="{8DC7167A-4D24-4A10-9629-6C8218BD28DF}"/>
    <cellStyle name="60 % – uthevingsfarge 3 5" xfId="504" xr:uid="{268229AF-C60C-49CC-9A6F-A34C63E619F3}"/>
    <cellStyle name="60 % – uthevingsfarge 3 5 2" xfId="788" xr:uid="{A2E11BB8-0DD2-40F3-A476-1ACF661A0909}"/>
    <cellStyle name="60 % – uthevingsfarge 3 6" xfId="821" xr:uid="{C39BD5F5-BCBF-4801-BA2C-83A9BACE70F3}"/>
    <cellStyle name="60 % – uthevingsfarge 4" xfId="43" builtinId="44" customBuiltin="1"/>
    <cellStyle name="60 % – uthevingsfarge 4 2" xfId="239" xr:uid="{62F57441-9DBE-4AED-BD88-4BA11AD63C3B}"/>
    <cellStyle name="60 % – uthevingsfarge 4 2 2" xfId="561" xr:uid="{5030FE90-A3D4-4E2B-ACA7-85B1CF7DEC48}"/>
    <cellStyle name="60 % – uthevingsfarge 4 2 2 2" xfId="850" xr:uid="{8AB66F56-BEFE-4B41-8BCA-48C7E19E29FF}"/>
    <cellStyle name="60 % – uthevingsfarge 4 2 3" xfId="742" xr:uid="{16564CFE-4F3C-4374-AA79-8CB518BC6641}"/>
    <cellStyle name="60 % – uthevingsfarge 4 2 4" xfId="458" xr:uid="{BF75392A-119F-49C7-8A51-3BFC385955D4}"/>
    <cellStyle name="60 % – uthevingsfarge 4 3" xfId="478" xr:uid="{A1D1536C-12E3-456C-8F1C-134CECDA646E}"/>
    <cellStyle name="60 % – uthevingsfarge 4 3 2" xfId="581" xr:uid="{11BB68A9-1E79-4455-8448-560EB4EB02C1}"/>
    <cellStyle name="60 % – uthevingsfarge 4 3 2 2" xfId="870" xr:uid="{C792944F-711A-410F-9760-1B30250EF598}"/>
    <cellStyle name="60 % – uthevingsfarge 4 3 3" xfId="762" xr:uid="{40A1D405-F749-48D0-B1FD-C2372CBFA156}"/>
    <cellStyle name="60 % – uthevingsfarge 4 4" xfId="537" xr:uid="{19353544-F276-4ACC-BDDE-FE5715413F03}"/>
    <cellStyle name="60 % – uthevingsfarge 4 5" xfId="508" xr:uid="{48C5EA88-5F8D-427D-B09A-57D16217AE9D}"/>
    <cellStyle name="60 % – uthevingsfarge 4 5 2" xfId="792" xr:uid="{7E5404C2-ED66-4E04-BB8A-1DC3552AF805}"/>
    <cellStyle name="60 % – uthevingsfarge 4 6" xfId="819" xr:uid="{116D2F73-45BC-4394-B43B-D608A3059894}"/>
    <cellStyle name="60 % – uthevingsfarge 5" xfId="47" builtinId="48" customBuiltin="1"/>
    <cellStyle name="60 % – uthevingsfarge 5 2" xfId="240" xr:uid="{C05DB157-8FAD-4DA9-B2F0-C5326567152E}"/>
    <cellStyle name="60 % – uthevingsfarge 5 2 2" xfId="564" xr:uid="{43135E6A-DE38-4D35-99BC-3248B4402375}"/>
    <cellStyle name="60 % – uthevingsfarge 5 2 2 2" xfId="853" xr:uid="{920C031C-71B0-461E-9DBF-2A667E29E1D6}"/>
    <cellStyle name="60 % – uthevingsfarge 5 2 3" xfId="745" xr:uid="{50162DDE-D0B7-4ECC-992B-485FFA9E765B}"/>
    <cellStyle name="60 % – uthevingsfarge 5 2 4" xfId="461" xr:uid="{A570B126-6A22-41CF-A941-82DE591361D8}"/>
    <cellStyle name="60 % – uthevingsfarge 5 3" xfId="481" xr:uid="{8622CB06-5F2D-4C08-8D1E-79FF0287FD96}"/>
    <cellStyle name="60 % – uthevingsfarge 5 3 2" xfId="584" xr:uid="{5A01DC99-FC15-40F0-B6F8-A493FEC338E1}"/>
    <cellStyle name="60 % – uthevingsfarge 5 3 2 2" xfId="873" xr:uid="{653AC2E6-109E-4ED3-907A-F151452A3E05}"/>
    <cellStyle name="60 % – uthevingsfarge 5 3 3" xfId="765" xr:uid="{0B696915-A45A-40E5-82F2-791DD0E55511}"/>
    <cellStyle name="60 % – uthevingsfarge 5 4" xfId="540" xr:uid="{C099FAE0-0F51-457D-83A5-2D060A575CBE}"/>
    <cellStyle name="60 % – uthevingsfarge 5 5" xfId="511" xr:uid="{43AD3D24-93E6-4A4F-985C-4599A58623DB}"/>
    <cellStyle name="60 % – uthevingsfarge 5 5 2" xfId="795" xr:uid="{89C34D65-AA7D-4182-BA70-042D1D274AE1}"/>
    <cellStyle name="60 % – uthevingsfarge 5 6" xfId="830" xr:uid="{F798FB71-A30F-48AE-A8E4-BDAB9FB79038}"/>
    <cellStyle name="60 % – uthevingsfarge 6" xfId="51" builtinId="52" customBuiltin="1"/>
    <cellStyle name="60 % – uthevingsfarge 6 2" xfId="241" xr:uid="{E30E9B0E-75F5-468B-A654-B799FB05EE4E}"/>
    <cellStyle name="60 % – uthevingsfarge 6 2 2" xfId="567" xr:uid="{21AE18AB-D7D5-4D63-AE3A-E8DB94F62C6C}"/>
    <cellStyle name="60 % – uthevingsfarge 6 2 2 2" xfId="856" xr:uid="{32A5D5A6-F4A4-4485-9554-AB7DB9F440E9}"/>
    <cellStyle name="60 % – uthevingsfarge 6 2 3" xfId="748" xr:uid="{32069AF9-51BE-4393-BEB4-606560CCB9C7}"/>
    <cellStyle name="60 % – uthevingsfarge 6 2 4" xfId="464" xr:uid="{A74572DB-BEEF-4BA4-91A4-D9F665F4EAA0}"/>
    <cellStyle name="60 % – uthevingsfarge 6 3" xfId="484" xr:uid="{58E0EBBD-2AAD-4FE2-B82C-426F7AF3A3BC}"/>
    <cellStyle name="60 % – uthevingsfarge 6 3 2" xfId="587" xr:uid="{47D59264-DAB2-4F06-BEB5-E453E9EF0BEC}"/>
    <cellStyle name="60 % – uthevingsfarge 6 3 2 2" xfId="876" xr:uid="{B5D10360-04E3-49B9-9263-B0A2A8894F5B}"/>
    <cellStyle name="60 % – uthevingsfarge 6 3 3" xfId="768" xr:uid="{8891B428-5DCE-4F91-8154-75EF4AF61E70}"/>
    <cellStyle name="60 % – uthevingsfarge 6 4" xfId="543" xr:uid="{C2A48730-7A28-4A29-964E-76B735720471}"/>
    <cellStyle name="60 % – uthevingsfarge 6 5" xfId="514" xr:uid="{9C97D7D6-1FDD-4C63-91BF-5722B5515289}"/>
    <cellStyle name="60 % – uthevingsfarge 6 5 2" xfId="798" xr:uid="{A43CE501-3268-4DE0-B5BA-42D33B344F82}"/>
    <cellStyle name="60 % – uthevingsfarge 6 6" xfId="827" xr:uid="{23344132-B508-4E70-9C4C-DC6465A75EBA}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1 2" xfId="217" xr:uid="{09F56B8D-6CCF-4B2B-A33C-004CBBC6902E}"/>
    <cellStyle name="Accent2" xfId="73" xr:uid="{00000000-0005-0000-0000-000068000000}"/>
    <cellStyle name="Accent2 2" xfId="218" xr:uid="{2DC9FE7E-A1C7-4664-8D01-72BFFB4128AF}"/>
    <cellStyle name="Accent3" xfId="74" xr:uid="{00000000-0005-0000-0000-000069000000}"/>
    <cellStyle name="Accent3 2" xfId="219" xr:uid="{699C8EBC-5B7B-4EDA-A966-424C98F59971}"/>
    <cellStyle name="Accent4" xfId="75" xr:uid="{00000000-0005-0000-0000-00006A000000}"/>
    <cellStyle name="Accent4 2" xfId="220" xr:uid="{DEA4073F-D6FA-4F96-B41F-40725FD99270}"/>
    <cellStyle name="Accent5" xfId="76" xr:uid="{00000000-0005-0000-0000-00006B000000}"/>
    <cellStyle name="Accent5 2" xfId="221" xr:uid="{9A5C869C-2D05-4CFA-90FB-25E3860F51FC}"/>
    <cellStyle name="Accent6" xfId="77" xr:uid="{00000000-0005-0000-0000-00006C000000}"/>
    <cellStyle name="Accent6 2" xfId="222" xr:uid="{96D1FAC6-8DBA-4AE1-8EF6-3CCB8E8182A6}"/>
    <cellStyle name="Bad" xfId="78" xr:uid="{00000000-0005-0000-0000-00006D000000}"/>
    <cellStyle name="Bad 2" xfId="211" hidden="1" xr:uid="{4391EA24-CBAB-475D-9895-ABBC812F74DB}"/>
    <cellStyle name="Bad 2" xfId="1055" hidden="1" xr:uid="{7C1509E1-5392-4AFA-88FA-D4B7D5A36473}"/>
    <cellStyle name="Bad 2" xfId="1117" hidden="1" xr:uid="{DBE074F8-6B7B-400B-A8F4-E0475B042D80}"/>
    <cellStyle name="Bad 2" xfId="724" hidden="1" xr:uid="{FA0123A6-CB2D-4D4B-B478-8BA3F099023C}"/>
    <cellStyle name="Bad 2" xfId="893" hidden="1" xr:uid="{7A4DE21F-AB89-4FFB-97C1-1F4EFA5AB665}"/>
    <cellStyle name="Bad 2" xfId="1614" hidden="1" xr:uid="{E9ACA9D8-6CE4-4A15-8E79-B2947F4E53BA}"/>
    <cellStyle name="Bad 2" xfId="1347" hidden="1" xr:uid="{5CDB8E10-5D78-45D9-BC1B-09090E546617}"/>
    <cellStyle name="Bad 2" xfId="717" hidden="1" xr:uid="{E2A81A51-A569-4C20-89B1-3DBE35B8A814}"/>
    <cellStyle name="Bad 2" xfId="1392" hidden="1" xr:uid="{7E3799DF-CEEF-4B63-B357-62297FA72AA0}"/>
    <cellStyle name="Bad 2" xfId="1809" xr:uid="{7C3D758F-800E-496E-A1C6-51ADD936F53C}"/>
    <cellStyle name="Beregning" xfId="22" builtinId="22" customBuiltin="1"/>
    <cellStyle name="Beregning 2" xfId="242" xr:uid="{14311841-CE57-4ABF-B11F-CB20AA400B00}"/>
    <cellStyle name="Calculation" xfId="79" xr:uid="{00000000-0005-0000-0000-00006F000000}"/>
    <cellStyle name="Check Cell" xfId="80" xr:uid="{00000000-0005-0000-0000-000070000000}"/>
    <cellStyle name="Check Cell 2" xfId="214" xr:uid="{5A73BC7C-1B2F-45F3-991D-3149FB83EC9D}"/>
    <cellStyle name="Dårlig" xfId="18" builtinId="27" customBuiltin="1"/>
    <cellStyle name="Explanatory Text" xfId="81" xr:uid="{00000000-0005-0000-0000-000072000000}"/>
    <cellStyle name="Explanatory Text 2" xfId="215" xr:uid="{B7D9D12F-2CAF-4BE3-B4A1-62F4C637A716}"/>
    <cellStyle name="Forklarende tekst" xfId="26" builtinId="53" customBuiltin="1"/>
    <cellStyle name="Forklarende tekst 2" xfId="1017" xr:uid="{BFDB8DB6-5502-4A74-A0D2-60C286FECFCF}"/>
    <cellStyle name="God" xfId="17" builtinId="26" customBuiltin="1"/>
    <cellStyle name="God 2" xfId="243" xr:uid="{8BF13629-2E04-4707-B3EA-F2931080AFB0}"/>
    <cellStyle name="God 2 2" xfId="723" hidden="1" xr:uid="{BA05DD48-5E59-4687-B9B1-98CC6CF1FF94}"/>
    <cellStyle name="God 3" xfId="1240" hidden="1" xr:uid="{A9C82209-CCDC-44D4-A581-B49589C2B76B}"/>
    <cellStyle name="God 3" xfId="729" hidden="1" xr:uid="{17F4F68C-9613-4E5D-86EF-74E6E410CF18}"/>
    <cellStyle name="God 3" xfId="1635" hidden="1" xr:uid="{34456F50-7589-444E-BBE9-AED3AB55A914}"/>
    <cellStyle name="God 3" xfId="1016" hidden="1" xr:uid="{51750456-496C-4AFA-9E91-786602D74F84}"/>
    <cellStyle name="God 3" xfId="1177" hidden="1" xr:uid="{89BA3AC2-12A4-4445-9039-C1E9B0790E13}"/>
    <cellStyle name="God 3" xfId="1499" hidden="1" xr:uid="{72AB4535-6F63-46B2-BC34-62FD93CE045F}"/>
    <cellStyle name="God 3" xfId="712" hidden="1" xr:uid="{15BEF406-31C1-4F10-9671-E44845A0946B}"/>
    <cellStyle name="Good" xfId="82" xr:uid="{00000000-0005-0000-0000-000075000000}"/>
    <cellStyle name="Heading 1" xfId="83" xr:uid="{00000000-0005-0000-0000-000076000000}"/>
    <cellStyle name="Heading 1 2" xfId="207" xr:uid="{DF53365C-E7BE-4CAD-9FF7-728329B70B50}"/>
    <cellStyle name="Heading 2" xfId="84" xr:uid="{00000000-0005-0000-0000-000077000000}"/>
    <cellStyle name="Heading 2 2" xfId="208" xr:uid="{B49721BF-6EC6-4A6B-B3E2-DBA533B90144}"/>
    <cellStyle name="Heading 3" xfId="85" xr:uid="{00000000-0005-0000-0000-000078000000}"/>
    <cellStyle name="Heading 3 2" xfId="209" xr:uid="{C86D9A5B-BEDA-431E-9DFA-A57F60624EA5}"/>
    <cellStyle name="Heading 4" xfId="86" xr:uid="{00000000-0005-0000-0000-000079000000}"/>
    <cellStyle name="Heading 4 2" xfId="210" xr:uid="{6B482D05-AC46-4EB8-84A2-DD158658AFAB}"/>
    <cellStyle name="Hyperkobling" xfId="8" builtinId="8"/>
    <cellStyle name="Hyperkobling 2" xfId="100" xr:uid="{00000000-0005-0000-0000-00007B000000}"/>
    <cellStyle name="Inndata" xfId="20" builtinId="20" customBuiltin="1"/>
    <cellStyle name="Inndata 2" xfId="244" xr:uid="{99FA0CCB-AB02-4AE4-ADFC-174F85EA6A39}"/>
    <cellStyle name="Input" xfId="87" xr:uid="{00000000-0005-0000-0000-00007D000000}"/>
    <cellStyle name="Koblet celle" xfId="23" builtinId="24" customBuiltin="1"/>
    <cellStyle name="Koblet celle 2" xfId="245" xr:uid="{DDEE2DD8-2107-44F5-9D2A-D4FDDD1D17BE}"/>
    <cellStyle name="Komma" xfId="181" builtinId="3"/>
    <cellStyle name="Komma 2" xfId="122" xr:uid="{00000000-0005-0000-0000-000080000000}"/>
    <cellStyle name="Komma 2 2" xfId="168" xr:uid="{00000000-0005-0000-0000-000081000000}"/>
    <cellStyle name="Komma 2 2 2" xfId="1779" xr:uid="{A977A6BD-10BA-4D31-A0EA-61A30D1033C4}"/>
    <cellStyle name="Komma 2 2 3" xfId="2623" xr:uid="{2114910D-A81F-4CDE-BE99-340CD52AFF7E}"/>
    <cellStyle name="Komma 2 3" xfId="520" xr:uid="{2B018DD4-2EE4-4709-855F-0C7D2B8D4618}"/>
    <cellStyle name="Komma 2 4" xfId="2577" xr:uid="{5CE2A9F5-CD03-4021-A6D7-FDDB95082F55}"/>
    <cellStyle name="Komma 3" xfId="52" xr:uid="{00000000-0005-0000-0000-000082000000}"/>
    <cellStyle name="Komma 3 2" xfId="601" xr:uid="{5CA25AFA-71EF-4D3D-A1A3-588CD2763C47}"/>
    <cellStyle name="Komma 3 3" xfId="2517" xr:uid="{106E5EA0-DFA7-486A-B3B9-F1230F8735DB}"/>
    <cellStyle name="Komma 4" xfId="135" xr:uid="{00000000-0005-0000-0000-000083000000}"/>
    <cellStyle name="Komma 4 2" xfId="1748" xr:uid="{8A05148D-E53E-4D00-AB6A-A0A1CA6022DE}"/>
    <cellStyle name="Komma 4 3" xfId="2590" xr:uid="{C78C11D4-B342-4DA7-B390-294D44A92366}"/>
    <cellStyle name="Komma 5" xfId="324" xr:uid="{7D49CFD3-4034-4A9C-916F-05048211942A}"/>
    <cellStyle name="Kontrollcelle" xfId="24" builtinId="23" customBuiltin="1"/>
    <cellStyle name="Kontrollcelle 2" xfId="1018" xr:uid="{DFBFA611-485C-45A0-B58F-A6E648BBDDB8}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2 2 2" xfId="294" xr:uid="{E581F7DF-F703-43EC-A845-EB912BBF3007}"/>
    <cellStyle name="Merknad 2 2 2 2" xfId="906" xr:uid="{8B722BB7-9247-4DF7-AE57-2F81DF57E1C3}"/>
    <cellStyle name="Merknad 2 2 2 3" xfId="2741" xr:uid="{C5DD6EB8-4017-4D31-B38E-7CBDBDCBE11B}"/>
    <cellStyle name="Merknad 2 2 3" xfId="615" xr:uid="{A83A7D96-C801-40C5-B46E-97C01048D431}"/>
    <cellStyle name="Merknad 2 2 4" xfId="2606" xr:uid="{399E33F7-4752-4FB7-A746-EFE97C193851}"/>
    <cellStyle name="Merknad 2 3" xfId="250" xr:uid="{AA513B12-E765-4ABF-A21A-95520AA89181}"/>
    <cellStyle name="Merknad 2 3 2" xfId="838" xr:uid="{D75BA8DA-6F55-4D61-950B-3C47D1529B8C}"/>
    <cellStyle name="Merknad 2 3 3" xfId="549" xr:uid="{AFF77BF4-425B-4026-B71C-A8E0D031DD92}"/>
    <cellStyle name="Merknad 2 3 4" xfId="2697" xr:uid="{3D60E0C2-28BC-4B5C-AF7D-CDD765024D0F}"/>
    <cellStyle name="Merknad 2 4" xfId="730" xr:uid="{118B6315-903F-41D9-9B02-962252B3CD3D}"/>
    <cellStyle name="Merknad 2 5" xfId="446" xr:uid="{78FBCFD7-3912-4654-B89B-C7AB822A8D3C}"/>
    <cellStyle name="Merknad 2 6" xfId="2559" xr:uid="{DD2174B2-FCA7-4D14-B0EB-B15F43570DB4}"/>
    <cellStyle name="Merknad 3" xfId="106" xr:uid="{00000000-0005-0000-0000-000088000000}"/>
    <cellStyle name="Merknad 3 2" xfId="153" xr:uid="{00000000-0005-0000-0000-000089000000}"/>
    <cellStyle name="Merknad 3 2 2" xfId="296" xr:uid="{94D3FE89-6FE3-44E8-A398-C6DA005A27FF}"/>
    <cellStyle name="Merknad 3 2 2 2" xfId="907" xr:uid="{99AE9116-84F2-4547-AD19-A286F90FB69E}"/>
    <cellStyle name="Merknad 3 2 2 3" xfId="2743" xr:uid="{E195D6BF-E238-4CBC-8734-67F171CAF4CB}"/>
    <cellStyle name="Merknad 3 2 3" xfId="616" xr:uid="{436A8597-A915-421E-8C33-253C12CAB9C2}"/>
    <cellStyle name="Merknad 3 2 4" xfId="2608" xr:uid="{5CDC5DEE-5615-42BA-B25C-F3E7A54EBFFE}"/>
    <cellStyle name="Merknad 3 3" xfId="252" xr:uid="{12BBF087-1A7D-48A3-B60A-223DBE587BD3}"/>
    <cellStyle name="Merknad 3 3 2" xfId="858" xr:uid="{C2A7C42E-E15A-46C1-92CC-6734ACFDA82D}"/>
    <cellStyle name="Merknad 3 3 3" xfId="569" xr:uid="{16EC1CFA-ACF4-4EED-88F5-CAFD496044A8}"/>
    <cellStyle name="Merknad 3 3 4" xfId="2699" xr:uid="{6485580B-9B4B-48AA-B489-618F6E829176}"/>
    <cellStyle name="Merknad 3 4" xfId="750" xr:uid="{39FCDACE-EB8F-4019-819C-EA372184A7AF}"/>
    <cellStyle name="Merknad 3 5" xfId="466" xr:uid="{9C7D4CB1-D67D-41AF-938F-F2A54F4EE2E6}"/>
    <cellStyle name="Merknad 3 6" xfId="2561" xr:uid="{50A29F1C-BC02-47D8-A006-B68543A5FE6A}"/>
    <cellStyle name="Merknad 4" xfId="121" xr:uid="{00000000-0005-0000-0000-00008A000000}"/>
    <cellStyle name="Merknad 4 2" xfId="167" xr:uid="{00000000-0005-0000-0000-00008B000000}"/>
    <cellStyle name="Merknad 4 2 2" xfId="310" xr:uid="{86EEB191-ABE6-4D1D-A964-71BA91DE1ED9}"/>
    <cellStyle name="Merknad 4 2 2 2" xfId="1888" xr:uid="{61A1A9C7-86E7-4FD1-BDAB-AD596061EF90}"/>
    <cellStyle name="Merknad 4 2 2 3" xfId="2757" xr:uid="{E9BCEBF9-45FF-4D12-841E-E26F1602819A}"/>
    <cellStyle name="Merknad 4 2 3" xfId="920" xr:uid="{65059C4E-550D-4B10-884A-B32106E2D23C}"/>
    <cellStyle name="Merknad 4 2 4" xfId="2622" xr:uid="{288315EC-DFAE-4DEA-9242-A7B1B6E9F122}"/>
    <cellStyle name="Merknad 4 3" xfId="267" xr:uid="{1379C133-D057-4046-987B-1BD57BAA23AE}"/>
    <cellStyle name="Merknad 4 3 2" xfId="1846" xr:uid="{B0259263-0508-4FD2-A6FC-4567F3A1CA50}"/>
    <cellStyle name="Merknad 4 3 3" xfId="2714" xr:uid="{986615C5-5B75-4FF4-9F0E-8C78D9445C88}"/>
    <cellStyle name="Merknad 4 4" xfId="629" xr:uid="{B435E1E4-EDFC-496C-B080-84CAC15AFB74}"/>
    <cellStyle name="Merknad 4 5" xfId="2576" xr:uid="{E41F8DCA-C350-4636-9DD4-CD7510813516}"/>
    <cellStyle name="Merknad 5" xfId="493" xr:uid="{EEEB7539-58AA-42F2-9F10-ACB6B1C72FE8}"/>
    <cellStyle name="Merknad 5 2" xfId="777" xr:uid="{82222655-72E6-41B0-8413-398443627E88}"/>
    <cellStyle name="Merknad 6" xfId="1019" xr:uid="{8E995B7F-5601-41CF-8010-B661556C89D4}"/>
    <cellStyle name="Neutral" xfId="89" xr:uid="{00000000-0005-0000-0000-00008C000000}"/>
    <cellStyle name="Neutral 2" xfId="212" xr:uid="{6E95A6A1-E023-43B8-8668-1A756D66343C}"/>
    <cellStyle name="Normal" xfId="0" builtinId="0"/>
    <cellStyle name="Normal 10" xfId="183" xr:uid="{00000000-0005-0000-0000-0000BE000000}"/>
    <cellStyle name="Normal 10 2" xfId="325" xr:uid="{0CBC7867-25B1-4E0C-9F01-73197ED04A38}"/>
    <cellStyle name="Normal 11" xfId="438" xr:uid="{6C40D28F-0FC5-4D20-8014-CB37FB75108A}"/>
    <cellStyle name="Normal 14" xfId="1674" xr:uid="{B5859D01-7B95-41CD-BF8C-5DCEB26E196F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2 2 2 2" xfId="280" xr:uid="{B69AF666-74C1-4F25-A8EC-4FB6F1527F35}"/>
    <cellStyle name="Normal 2 2 2 2 2" xfId="1859" xr:uid="{688E3816-A318-4C5F-994E-A26AA86FF429}"/>
    <cellStyle name="Normal 2 2 2 2 3" xfId="2727" xr:uid="{8A358F0B-736D-44AB-8DE8-B110B7F9F1F5}"/>
    <cellStyle name="Normal 2 2 2 3" xfId="1749" xr:uid="{D833EB9A-1852-44C2-9799-930C3FEFAA02}"/>
    <cellStyle name="Normal 2 2 2 4" xfId="2592" xr:uid="{0A178BE0-5DF0-4AEF-8F3F-23F233605988}"/>
    <cellStyle name="Normal 2 2 3" xfId="248" xr:uid="{6A8D9C28-ECA9-401D-9A94-B35B7FD46C95}"/>
    <cellStyle name="Normal 2 2 3 2" xfId="1829" xr:uid="{925859C9-A63B-43AA-8A98-D9AF1C0308BD}"/>
    <cellStyle name="Normal 2 2 3 3" xfId="2695" xr:uid="{34AAC38F-B35F-4791-B920-C108BF1532A7}"/>
    <cellStyle name="Normal 2 2 4" xfId="654" xr:uid="{3CEF8A50-29BD-4447-8E0A-B679FFD86B2A}"/>
    <cellStyle name="Normal 2 2 5" xfId="1717" xr:uid="{E9D5CF0A-A768-45BB-ACB2-E7D498B4878A}"/>
    <cellStyle name="Normal 2 2 6" xfId="2555" xr:uid="{AF212570-768E-400C-8887-66056A5F55E1}"/>
    <cellStyle name="Normal 2 3" xfId="546" xr:uid="{B3F60CF7-BA43-49E0-A461-9535B7945B53}"/>
    <cellStyle name="Normal 2 3 2" xfId="835" xr:uid="{E1787F89-6032-40DF-A1F0-61F94E13CA2C}"/>
    <cellStyle name="Normal 2 4" xfId="727" xr:uid="{6CC9BCDD-EFC7-451C-BA31-AA027BB55299}"/>
    <cellStyle name="Normal 2 5" xfId="443" xr:uid="{4CE41199-34C1-4A78-B9F1-3961B05338EB}"/>
    <cellStyle name="Normal 2_A.2.1" xfId="1020" xr:uid="{E12E07F9-6A13-4C54-8547-0962CD566F1F}"/>
    <cellStyle name="Normal 3" xfId="90" xr:uid="{00000000-0005-0000-0000-000091000000}"/>
    <cellStyle name="Normal 3 2" xfId="655" xr:uid="{BFD221B8-F4F6-4E3C-8D1C-04163BB9F94E}"/>
    <cellStyle name="Normal 3 3" xfId="568" xr:uid="{7D75B0C0-B477-4A37-AE33-F7CC18B16DAF}"/>
    <cellStyle name="Normal 3 3 2" xfId="857" xr:uid="{4CDA97C4-822A-4D03-97E8-8AE843EE8595}"/>
    <cellStyle name="Normal 3 4" xfId="749" xr:uid="{0E8A6C6B-2BBE-458E-8D6D-CBBB0317F7CD}"/>
    <cellStyle name="Normal 3 5" xfId="465" xr:uid="{B411C006-0043-4105-8D18-7DFB86872063}"/>
    <cellStyle name="Normal 3_A.2.10" xfId="1035" xr:uid="{2CE939D7-AD6E-4D97-B3F9-A96AB87962D6}"/>
    <cellStyle name="Normal 4" xfId="91" xr:uid="{00000000-0005-0000-0000-000092000000}"/>
    <cellStyle name="Normal 4 2" xfId="799" xr:uid="{ECDACE91-0FFC-45D8-A126-75AA209442A2}"/>
    <cellStyle name="Normal 4 3" xfId="515" xr:uid="{9EE95616-81B8-481E-9F9F-4FA04F2318CA}"/>
    <cellStyle name="Normal 5" xfId="99" xr:uid="{00000000-0005-0000-0000-000093000000}"/>
    <cellStyle name="Normal 5 2" xfId="769" xr:uid="{7EE555F8-3D32-49CB-A483-A26E1DDF2755}"/>
    <cellStyle name="Normal 5 3" xfId="485" xr:uid="{A1F63106-6B14-4314-A234-27910166157D}"/>
    <cellStyle name="Normal 6" xfId="102" xr:uid="{00000000-0005-0000-0000-000094000000}"/>
    <cellStyle name="Normal 6 2" xfId="150" xr:uid="{00000000-0005-0000-0000-000095000000}"/>
    <cellStyle name="Normal 6 2 2" xfId="293" xr:uid="{CE44F992-BF4F-4288-A89A-AB42DD76290A}"/>
    <cellStyle name="Normal 6 2 2 2" xfId="1872" xr:uid="{4BDFBA3A-D205-41DB-A831-1390FBED1BE7}"/>
    <cellStyle name="Normal 6 2 2 3" xfId="2740" xr:uid="{36CEE9C0-8070-4BC6-A94A-6195F87D4581}"/>
    <cellStyle name="Normal 6 2 3" xfId="1762" xr:uid="{B1F7FCF1-0417-4CF3-B51B-9BF718DECC0E}"/>
    <cellStyle name="Normal 6 2 4" xfId="2605" xr:uid="{65FE7F96-5021-45F1-9A7C-97ECAABDC0FF}"/>
    <cellStyle name="Normal 6 3" xfId="249" xr:uid="{50B431B8-49B1-49AB-AFFF-C4173509745C}"/>
    <cellStyle name="Normal 6 3 2" xfId="1830" xr:uid="{06378B44-6DDB-4548-A6D6-3984F87AD987}"/>
    <cellStyle name="Normal 6 3 3" xfId="2696" xr:uid="{A1DB903B-1764-4490-8C60-42AC7717F4D5}"/>
    <cellStyle name="Normal 6 4" xfId="1720" xr:uid="{4C8CCFDB-4011-4361-A951-9CF8C79181F3}"/>
    <cellStyle name="Normal 6 5" xfId="2558" xr:uid="{FF374F12-1DA3-43DB-9569-A843B5AD02EA}"/>
    <cellStyle name="Normal 7" xfId="105" xr:uid="{00000000-0005-0000-0000-000096000000}"/>
    <cellStyle name="Normal 7 2" xfId="152" xr:uid="{00000000-0005-0000-0000-000097000000}"/>
    <cellStyle name="Normal 7 2 2" xfId="295" xr:uid="{6D81B6F2-0C0C-489D-B331-5889C47E249C}"/>
    <cellStyle name="Normal 7 2 2 2" xfId="1874" xr:uid="{2A78D6F4-F55E-45D1-9C17-F0D415F6FD87}"/>
    <cellStyle name="Normal 7 2 2 3" xfId="2742" xr:uid="{AD0C8BF0-357C-4496-BC0C-6FE1CDA4D4E7}"/>
    <cellStyle name="Normal 7 2 3" xfId="1764" xr:uid="{64CA4F29-8507-4948-8369-9FC994677F70}"/>
    <cellStyle name="Normal 7 2 4" xfId="2607" xr:uid="{3CBE2099-93A1-4644-BCB1-0CFC7A91C646}"/>
    <cellStyle name="Normal 7 3" xfId="251" xr:uid="{F7832037-81F3-419B-B940-36BCD32E39C1}"/>
    <cellStyle name="Normal 7 3 2" xfId="1831" xr:uid="{83627A65-1105-4772-ABB5-3B61328952A4}"/>
    <cellStyle name="Normal 7 3 3" xfId="2698" xr:uid="{EEAAE77D-D361-4576-99D5-48231466C41C}"/>
    <cellStyle name="Normal 7 4" xfId="1722" xr:uid="{48E481E4-7F2A-4A73-B027-8D78A524A445}"/>
    <cellStyle name="Normal 7 5" xfId="2560" xr:uid="{EFB3D452-A8CD-4635-BB31-655F74975917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rmal 9 2 2" xfId="309" xr:uid="{739FCABF-5AF1-419B-8E22-B74E6F994290}"/>
    <cellStyle name="Normal 9 2 2 2" xfId="1887" xr:uid="{7422612B-1A4D-405D-9D22-6F146F9273C2}"/>
    <cellStyle name="Normal 9 2 2 3" xfId="2756" xr:uid="{CB5666E3-8DE5-459A-ADC3-15505FD3FCBB}"/>
    <cellStyle name="Normal 9 2 3" xfId="1777" xr:uid="{990CBE92-0F84-4A8F-B292-EDBEB3CFB1BA}"/>
    <cellStyle name="Normal 9 2 4" xfId="2621" xr:uid="{A293CE0F-ED94-4B3B-BA4A-14AD4DD0210D}"/>
    <cellStyle name="Normal 9 3" xfId="266" xr:uid="{1D48F388-89E6-4C02-887E-FF91E174BCB5}"/>
    <cellStyle name="Normal 9 3 2" xfId="1845" xr:uid="{15060393-8485-4C4D-8AD3-0319D0BA23C0}"/>
    <cellStyle name="Normal 9 3 3" xfId="2713" xr:uid="{69BB2CAE-5933-49ED-AA15-D0E9A34982EE}"/>
    <cellStyle name="Normal 9 4" xfId="1735" xr:uid="{0F94980F-E877-408E-AE72-C2EDA25CF858}"/>
    <cellStyle name="Normal 9 5" xfId="2575" xr:uid="{F1B0D3B7-A54D-4645-9BDB-AA7DDF3D2C01}"/>
    <cellStyle name="Note" xfId="92" xr:uid="{00000000-0005-0000-0000-00009B000000}"/>
    <cellStyle name="Nøytral" xfId="19" builtinId="28" customBuiltin="1"/>
    <cellStyle name="Nøytral 2" xfId="445" xr:uid="{A6C29519-0BEE-499E-A794-D14B2B44A032}"/>
    <cellStyle name="Nøytral 3" xfId="526" xr:uid="{5BE2198D-2B74-47FA-B01D-98C15E71175E}"/>
    <cellStyle name="Output" xfId="93" xr:uid="{00000000-0005-0000-0000-00009D000000}"/>
    <cellStyle name="Output 2" xfId="213" xr:uid="{55787108-BE90-4FF4-B078-F79D1A6CE84D}"/>
    <cellStyle name="Overskrift 1" xfId="13" builtinId="16" customBuiltin="1"/>
    <cellStyle name="Overskrift 1 2" xfId="1022" xr:uid="{837CBDC5-B841-4D0F-B297-7841B8160958}"/>
    <cellStyle name="Overskrift 2" xfId="14" builtinId="17" customBuiltin="1"/>
    <cellStyle name="Overskrift 2 2" xfId="1023" xr:uid="{02308AE9-E856-4CEE-A914-9738F18DCA32}"/>
    <cellStyle name="Overskrift 3" xfId="15" builtinId="18" customBuiltin="1"/>
    <cellStyle name="Overskrift 3 2" xfId="1024" xr:uid="{CF9BD214-ABC3-4AB2-9707-A53ACCB7D7E2}"/>
    <cellStyle name="Overskrift 4" xfId="16" builtinId="19" customBuiltin="1"/>
    <cellStyle name="Overskrift 4 2" xfId="1025" xr:uid="{C75D2191-0E78-49A0-88C3-8DDFF3398796}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le 2" xfId="206" xr:uid="{A8062513-6B99-42A9-9B43-4F7ACEFC6BAA}"/>
    <cellStyle name="Title 2 2" xfId="722" xr:uid="{85A952EF-FCFC-4CDC-9DA1-EE0B2761C2E9}"/>
    <cellStyle name="Title 3" xfId="440" xr:uid="{32CA2A99-B66A-41B9-BCF1-674A3A3B333A}"/>
    <cellStyle name="Tittel" xfId="12" builtinId="15" customBuiltin="1"/>
    <cellStyle name="Tittel 2" xfId="103" xr:uid="{00000000-0005-0000-0000-0000A8000000}"/>
    <cellStyle name="Tittel 2 2" xfId="588" xr:uid="{B4683A3E-92B9-4463-BA26-254E752DCCED}"/>
    <cellStyle name="Tittel 2 3" xfId="444" xr:uid="{8C39F19A-BBE3-4890-89D7-502B16295743}"/>
    <cellStyle name="Tittel 3" xfId="521" xr:uid="{04BAA428-E191-4960-BBD5-41633F3A1043}"/>
    <cellStyle name="Total" xfId="96" xr:uid="{00000000-0005-0000-0000-0000A9000000}"/>
    <cellStyle name="Total 2" xfId="216" xr:uid="{2C2B3C8C-2A11-49E2-BC0D-6D4E9663A5EA}"/>
    <cellStyle name="Totalt" xfId="27" builtinId="25" customBuiltin="1"/>
    <cellStyle name="Totalt 2" xfId="1027" xr:uid="{4353384E-6A28-4A34-9492-96C89AA0FA33}"/>
    <cellStyle name="Tusenskille 2" xfId="53" xr:uid="{00000000-0005-0000-0000-0000AB000000}"/>
    <cellStyle name="Tusenskille 2 2" xfId="136" xr:uid="{00000000-0005-0000-0000-0000AC000000}"/>
    <cellStyle name="Tusenskille 2 2 2" xfId="602" xr:uid="{2D3A3C60-E395-49B6-8C7F-BFF133131A45}"/>
    <cellStyle name="Tusenskille 2 2 3" xfId="2591" xr:uid="{7805AA27-02E5-43DD-8FCF-3E181F56C24D}"/>
    <cellStyle name="Tusenskille 2 3" xfId="525" xr:uid="{437E1CA9-2821-4355-B101-502134F54CB6}"/>
    <cellStyle name="Tusenskille 2 4" xfId="2518" xr:uid="{751B4F97-282A-4E3B-9E47-AD45C8798BED}"/>
    <cellStyle name="Utdata" xfId="21" builtinId="21" customBuiltin="1"/>
    <cellStyle name="Utdata 2" xfId="1028" xr:uid="{1D73516D-5412-4F91-BF74-627FF0B05955}"/>
    <cellStyle name="Uthevingsfarge1" xfId="28" builtinId="29" customBuiltin="1"/>
    <cellStyle name="Uthevingsfarge1 2" xfId="1029" xr:uid="{F3F66D40-0E70-496E-9DB0-64426B4860E5}"/>
    <cellStyle name="Uthevingsfarge2" xfId="32" builtinId="33" customBuiltin="1"/>
    <cellStyle name="Uthevingsfarge2 2" xfId="1030" xr:uid="{D94F0E03-79CE-4D4E-8B50-04927C0C14FC}"/>
    <cellStyle name="Uthevingsfarge3" xfId="36" builtinId="37" customBuiltin="1"/>
    <cellStyle name="Uthevingsfarge3 2" xfId="1031" xr:uid="{47C91271-A527-4A27-86E3-B68F8B7B6E19}"/>
    <cellStyle name="Uthevingsfarge4" xfId="40" builtinId="41" customBuiltin="1"/>
    <cellStyle name="Uthevingsfarge4 2" xfId="1032" xr:uid="{3494ACDF-1280-42EB-9DD6-EADDF3D080FB}"/>
    <cellStyle name="Uthevingsfarge5" xfId="44" builtinId="45" customBuiltin="1"/>
    <cellStyle name="Uthevingsfarge5 2" xfId="1033" xr:uid="{F1293E32-5CF5-47C4-A863-91826CA8B52C}"/>
    <cellStyle name="Uthevingsfarge6" xfId="48" builtinId="49" customBuiltin="1"/>
    <cellStyle name="Uthevingsfarge6 2" xfId="1034" xr:uid="{DD4D9D69-7BA6-4B98-A009-13F72F3C3F68}"/>
    <cellStyle name="Varseltekst" xfId="25" builtinId="11" customBuiltin="1"/>
    <cellStyle name="Varseltekst 2" xfId="247" xr:uid="{DE89A188-DE61-4D2E-B830-62C1D1EA3B90}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3870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3520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5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869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3869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3510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sb.no/statbank/table/13516/" TargetMode="External"/><Relationship Id="rId1" Type="http://schemas.openxmlformats.org/officeDocument/2006/relationships/hyperlink" Target="https://www.ssb.no/statbank/table/1351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8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showGridLines="0" workbookViewId="0">
      <selection activeCell="B25" sqref="B25"/>
    </sheetView>
  </sheetViews>
  <sheetFormatPr baseColWidth="10" defaultColWidth="11.42578125" defaultRowHeight="12.75" x14ac:dyDescent="0.2"/>
  <cols>
    <col min="1" max="1" width="8.140625" style="137" customWidth="1"/>
    <col min="2" max="2" width="95.5703125" style="137" customWidth="1"/>
    <col min="3" max="3" width="31.28515625" style="137" bestFit="1" customWidth="1"/>
    <col min="4" max="16384" width="11.42578125" style="137"/>
  </cols>
  <sheetData>
    <row r="1" spans="1:3" ht="18" x14ac:dyDescent="0.25">
      <c r="A1" s="143" t="s">
        <v>138</v>
      </c>
    </row>
    <row r="3" spans="1:3" x14ac:dyDescent="0.2">
      <c r="A3" s="138" t="s">
        <v>0</v>
      </c>
      <c r="B3" s="138" t="s">
        <v>1</v>
      </c>
      <c r="C3" s="138" t="s">
        <v>2</v>
      </c>
    </row>
    <row r="4" spans="1:3" s="140" customFormat="1" x14ac:dyDescent="0.2">
      <c r="A4" s="139" t="s">
        <v>3</v>
      </c>
      <c r="B4" s="141" t="str">
        <f>'A.3.1'!A3</f>
        <v>FoU-utgifter i Norge etter sektor for utførelse og utgiftsart 1970–2023. Mill. kr. Løpende priser.</v>
      </c>
      <c r="C4" s="141" t="str">
        <f>'A.3.1'!$A$1</f>
        <v>Sist oppdatert 14.03.2025</v>
      </c>
    </row>
    <row r="5" spans="1:3" s="140" customFormat="1" x14ac:dyDescent="0.2">
      <c r="A5" s="139" t="s">
        <v>4</v>
      </c>
      <c r="B5" s="141" t="str">
        <f>'A.3.2'!A3</f>
        <v>FoU-utgifter i Norge etter sektor for utførelse og utgiftsart 1970–2023. Mill. kr. Faste 2015-priser.¹</v>
      </c>
      <c r="C5" s="141" t="str">
        <f>'A.3.2'!$A$1</f>
        <v>Sist oppdatert 14.03.2025</v>
      </c>
    </row>
    <row r="6" spans="1:3" s="140" customFormat="1" x14ac:dyDescent="0.2">
      <c r="A6" s="139" t="s">
        <v>5</v>
      </c>
      <c r="B6" s="141" t="str">
        <f>'A.3.3'!A3</f>
        <v>FoU-utgifter i Norge etter sektor for utførelse 1970–2023 (OECDs sektorinndeling). Mill. kr. Løpende priser.</v>
      </c>
      <c r="C6" s="141" t="str">
        <f>'A.3.3'!$A$1</f>
        <v>Sist oppdatert 14.03.2025</v>
      </c>
    </row>
    <row r="7" spans="1:3" s="142" customFormat="1" x14ac:dyDescent="0.2">
      <c r="A7" s="139" t="s">
        <v>6</v>
      </c>
      <c r="B7" s="141" t="str">
        <f>'A.3.4'!A3</f>
        <v>FoU-utgifter i Norge etter finansieringskilde 1970–2023. Mill. kr. Løpende priser.</v>
      </c>
      <c r="C7" s="141" t="str">
        <f>'A.3.4'!$A$1</f>
        <v>Sist oppdatert 14.03.2025</v>
      </c>
    </row>
    <row r="8" spans="1:3" s="142" customFormat="1" x14ac:dyDescent="0.2">
      <c r="A8" s="139" t="s">
        <v>7</v>
      </c>
      <c r="B8" s="141" t="str">
        <f>'A.3.5'!A3</f>
        <v>FoU-utgifter i Norge etter finansieringskilde 1970–2021. Mill. kr. Faste 2015-priser.¹</v>
      </c>
      <c r="C8" s="141" t="str">
        <f>'A.3.5'!$A$1</f>
        <v>Sist oppdatert 14.03.2025</v>
      </c>
    </row>
    <row r="9" spans="1:3" s="140" customFormat="1" x14ac:dyDescent="0.2">
      <c r="A9" s="139" t="s">
        <v>8</v>
      </c>
      <c r="B9" s="141" t="str">
        <f>'A.3.6'!A3</f>
        <v>FoU-utgifter¹ etter region 1974–2023. Mill. kr. Løpende priser.</v>
      </c>
      <c r="C9" s="141" t="str">
        <f>'A.3.6'!$A$1</f>
        <v>Sist oppdatert 05.05.2025</v>
      </c>
    </row>
    <row r="10" spans="1:3" s="142" customFormat="1" x14ac:dyDescent="0.2">
      <c r="A10" s="139" t="s">
        <v>9</v>
      </c>
      <c r="B10" s="141" t="str">
        <f>'A.3.7'!A3</f>
        <v>Driftsutgifter til FoU i Norge etter fagområde 1970–2023. Mill. kr. Løpende priser.</v>
      </c>
      <c r="C10" s="141" t="str">
        <f>'A.3.7'!$A$1</f>
        <v>Sist oppdatert 14.03.2025</v>
      </c>
    </row>
    <row r="11" spans="1:3" s="142" customFormat="1" x14ac:dyDescent="0.2">
      <c r="A11" s="139" t="s">
        <v>10</v>
      </c>
      <c r="B11" s="141" t="str">
        <f>'A.3.8'!A3</f>
        <v>Driftsutgifter til FoU i Norge etter aktivitetstype 1970–2023. Mill. kr og prosent. Løpende priser.</v>
      </c>
      <c r="C11" s="141" t="str">
        <f>'A.3.8'!$A$1</f>
        <v>Sist oppdatert 05.05.2025</v>
      </c>
    </row>
    <row r="12" spans="1:3" s="142" customFormat="1" x14ac:dyDescent="0.2">
      <c r="A12" s="139" t="s">
        <v>11</v>
      </c>
      <c r="B12" s="141" t="str">
        <f>'A.3.9'!A3</f>
        <v>Driftsutgifter til FoU i Norge etter aktivitetstype og sektor for utførelse 1970–2023. Prosent.</v>
      </c>
      <c r="C12" s="141" t="str">
        <f>'A.3.9'!$A$1</f>
        <v>Sist oppdatert 05.05.2025</v>
      </c>
    </row>
    <row r="13" spans="1:3" s="140" customFormat="1" x14ac:dyDescent="0.2">
      <c r="A13" s="139" t="s">
        <v>12</v>
      </c>
      <c r="B13" s="141" t="str">
        <f>'A.3.10'!A3</f>
        <v xml:space="preserve">FoU-personale i Norge etter sektor for utførelse 1970–2023.  </v>
      </c>
      <c r="C13" s="141" t="str">
        <f>'A.3.10'!$A$1</f>
        <v>Sist oppdatert 05.05.2025</v>
      </c>
    </row>
    <row r="14" spans="1:3" s="140" customFormat="1" x14ac:dyDescent="0.2">
      <c r="A14" s="139" t="s">
        <v>13</v>
      </c>
      <c r="B14" s="141" t="str">
        <f>'A.3.11'!A3</f>
        <v>Forskere/faglig FoU-personale i Norge etter sektor for utførelse 1974–2023. Totalt og kvinner.</v>
      </c>
      <c r="C14" s="141" t="str">
        <f>'A.3.11'!$A$1</f>
        <v>Sist oppdatert 05.05.2025</v>
      </c>
    </row>
    <row r="15" spans="1:3" s="140" customFormat="1" x14ac:dyDescent="0.2">
      <c r="A15" s="139" t="s">
        <v>14</v>
      </c>
      <c r="B15" s="141" t="str">
        <f>'A.3.12'!A3</f>
        <v xml:space="preserve">FoU-årsverk utført i Norge etter sektor for utførelse 1970–2023. </v>
      </c>
      <c r="C15" s="141" t="str">
        <f>'A.3.12'!$A$1</f>
        <v>Sist oppdatert 05.05.2025</v>
      </c>
    </row>
    <row r="16" spans="1:3" x14ac:dyDescent="0.2">
      <c r="A16" s="141"/>
    </row>
    <row r="17" spans="1:2" x14ac:dyDescent="0.2">
      <c r="A17" s="141"/>
    </row>
    <row r="19" spans="1:2" x14ac:dyDescent="0.2">
      <c r="B19" s="140" t="s">
        <v>153</v>
      </c>
    </row>
    <row r="20" spans="1:2" x14ac:dyDescent="0.2">
      <c r="A20" s="238" t="s">
        <v>42</v>
      </c>
      <c r="B20" s="137" t="s">
        <v>154</v>
      </c>
    </row>
    <row r="21" spans="1:2" x14ac:dyDescent="0.2">
      <c r="A21" s="238" t="s">
        <v>155</v>
      </c>
      <c r="B21" s="137" t="s">
        <v>156</v>
      </c>
    </row>
    <row r="22" spans="1:2" x14ac:dyDescent="0.2">
      <c r="A22" s="238" t="s">
        <v>41</v>
      </c>
      <c r="B22" s="137" t="s">
        <v>157</v>
      </c>
    </row>
    <row r="23" spans="1:2" x14ac:dyDescent="0.2">
      <c r="A23" s="238">
        <v>0</v>
      </c>
      <c r="B23" s="137" t="s">
        <v>158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AG46"/>
  <sheetViews>
    <sheetView topLeftCell="A3" zoomScaleNormal="100" workbookViewId="0"/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231" t="s">
        <v>152</v>
      </c>
      <c r="B1" s="151"/>
      <c r="C1" s="151"/>
    </row>
    <row r="2" spans="1:14" s="2" customFormat="1" ht="18" x14ac:dyDescent="0.25">
      <c r="A2" s="1" t="s">
        <v>111</v>
      </c>
      <c r="B2" s="4"/>
    </row>
    <row r="3" spans="1:14" s="2" customFormat="1" ht="15.75" x14ac:dyDescent="0.25">
      <c r="A3" s="3" t="s">
        <v>148</v>
      </c>
    </row>
    <row r="4" spans="1:14" s="2" customFormat="1" x14ac:dyDescent="0.2"/>
    <row r="5" spans="1:14" s="2" customFormat="1" ht="14.25" x14ac:dyDescent="0.2">
      <c r="A5" s="62"/>
      <c r="B5" s="240" t="s">
        <v>17</v>
      </c>
      <c r="C5" s="241"/>
      <c r="D5" s="244"/>
      <c r="E5" s="240" t="s">
        <v>18</v>
      </c>
      <c r="F5" s="241"/>
      <c r="G5" s="244"/>
      <c r="H5" s="240" t="s">
        <v>19</v>
      </c>
      <c r="I5" s="241"/>
      <c r="J5" s="244"/>
      <c r="K5" s="44"/>
      <c r="L5" s="45" t="s">
        <v>35</v>
      </c>
      <c r="M5" s="58"/>
    </row>
    <row r="6" spans="1:14" s="2" customFormat="1" ht="14.25" x14ac:dyDescent="0.2">
      <c r="A6" s="63"/>
      <c r="B6" s="74"/>
      <c r="C6" s="75"/>
      <c r="D6" s="76"/>
      <c r="E6" s="74"/>
      <c r="F6" s="75"/>
      <c r="G6" s="76"/>
      <c r="H6" s="74"/>
      <c r="I6" s="75"/>
      <c r="J6" s="76"/>
      <c r="K6" s="77"/>
      <c r="L6" s="75" t="s">
        <v>38</v>
      </c>
      <c r="M6" s="78"/>
    </row>
    <row r="7" spans="1:14" s="11" customFormat="1" ht="14.25" x14ac:dyDescent="0.2">
      <c r="A7" s="63"/>
      <c r="B7" s="42" t="s">
        <v>112</v>
      </c>
      <c r="C7" s="42" t="s">
        <v>113</v>
      </c>
      <c r="D7" s="42" t="s">
        <v>114</v>
      </c>
      <c r="E7" s="42" t="s">
        <v>112</v>
      </c>
      <c r="F7" s="42" t="s">
        <v>113</v>
      </c>
      <c r="G7" s="42" t="s">
        <v>114</v>
      </c>
      <c r="H7" s="42" t="s">
        <v>112</v>
      </c>
      <c r="I7" s="42" t="s">
        <v>113</v>
      </c>
      <c r="J7" s="42" t="s">
        <v>114</v>
      </c>
      <c r="K7" s="42" t="s">
        <v>112</v>
      </c>
      <c r="L7" s="42" t="s">
        <v>113</v>
      </c>
      <c r="M7" s="56" t="s">
        <v>114</v>
      </c>
      <c r="N7" s="27"/>
    </row>
    <row r="8" spans="1:14" s="11" customFormat="1" ht="14.25" x14ac:dyDescent="0.2">
      <c r="A8" s="69" t="s">
        <v>16</v>
      </c>
      <c r="B8" s="43" t="s">
        <v>115</v>
      </c>
      <c r="C8" s="43" t="s">
        <v>115</v>
      </c>
      <c r="D8" s="43" t="s">
        <v>116</v>
      </c>
      <c r="E8" s="43" t="s">
        <v>115</v>
      </c>
      <c r="F8" s="43" t="s">
        <v>115</v>
      </c>
      <c r="G8" s="43" t="s">
        <v>116</v>
      </c>
      <c r="H8" s="43" t="s">
        <v>115</v>
      </c>
      <c r="I8" s="43" t="s">
        <v>115</v>
      </c>
      <c r="J8" s="43" t="s">
        <v>116</v>
      </c>
      <c r="K8" s="43" t="s">
        <v>115</v>
      </c>
      <c r="L8" s="43" t="s">
        <v>115</v>
      </c>
      <c r="M8" s="57" t="s">
        <v>116</v>
      </c>
      <c r="N8" s="27"/>
    </row>
    <row r="9" spans="1:14" x14ac:dyDescent="0.2">
      <c r="A9" s="91">
        <v>1970</v>
      </c>
      <c r="B9" s="101">
        <v>23</v>
      </c>
      <c r="C9" s="101">
        <v>31</v>
      </c>
      <c r="D9" s="101">
        <v>46</v>
      </c>
      <c r="E9" s="101">
        <v>0</v>
      </c>
      <c r="F9" s="101">
        <v>16</v>
      </c>
      <c r="G9" s="101">
        <v>84</v>
      </c>
      <c r="H9" s="101">
        <v>15</v>
      </c>
      <c r="I9" s="101">
        <v>44</v>
      </c>
      <c r="J9" s="101">
        <v>41</v>
      </c>
      <c r="K9" s="101">
        <v>60</v>
      </c>
      <c r="L9" s="101">
        <v>31</v>
      </c>
      <c r="M9" s="102">
        <v>9</v>
      </c>
    </row>
    <row r="10" spans="1:14" x14ac:dyDescent="0.2">
      <c r="A10" s="91">
        <v>1972</v>
      </c>
      <c r="B10" s="101">
        <v>23</v>
      </c>
      <c r="C10" s="101">
        <v>33</v>
      </c>
      <c r="D10" s="101">
        <v>44</v>
      </c>
      <c r="E10" s="101">
        <v>0</v>
      </c>
      <c r="F10" s="101">
        <v>14</v>
      </c>
      <c r="G10" s="101">
        <v>86</v>
      </c>
      <c r="H10" s="101">
        <v>12</v>
      </c>
      <c r="I10" s="101">
        <v>51</v>
      </c>
      <c r="J10" s="101">
        <v>37</v>
      </c>
      <c r="K10" s="101">
        <v>59</v>
      </c>
      <c r="L10" s="101">
        <v>30</v>
      </c>
      <c r="M10" s="102">
        <v>11</v>
      </c>
    </row>
    <row r="11" spans="1:14" x14ac:dyDescent="0.2">
      <c r="A11" s="91">
        <v>1974</v>
      </c>
      <c r="B11" s="101">
        <v>23</v>
      </c>
      <c r="C11" s="101">
        <v>34</v>
      </c>
      <c r="D11" s="101">
        <v>43</v>
      </c>
      <c r="E11" s="101">
        <v>0</v>
      </c>
      <c r="F11" s="101">
        <v>15</v>
      </c>
      <c r="G11" s="101">
        <v>85</v>
      </c>
      <c r="H11" s="101">
        <v>12</v>
      </c>
      <c r="I11" s="101">
        <v>50</v>
      </c>
      <c r="J11" s="101">
        <v>38</v>
      </c>
      <c r="K11" s="101">
        <v>59</v>
      </c>
      <c r="L11" s="101">
        <v>30</v>
      </c>
      <c r="M11" s="102">
        <v>11</v>
      </c>
    </row>
    <row r="12" spans="1:14" x14ac:dyDescent="0.2">
      <c r="A12" s="91">
        <v>1977</v>
      </c>
      <c r="B12" s="101">
        <v>22</v>
      </c>
      <c r="C12" s="101">
        <v>35</v>
      </c>
      <c r="D12" s="101">
        <v>43</v>
      </c>
      <c r="E12" s="101">
        <v>0</v>
      </c>
      <c r="F12" s="101">
        <v>17</v>
      </c>
      <c r="G12" s="101">
        <v>83</v>
      </c>
      <c r="H12" s="101">
        <v>10</v>
      </c>
      <c r="I12" s="101">
        <v>53</v>
      </c>
      <c r="J12" s="101">
        <v>37</v>
      </c>
      <c r="K12" s="101">
        <v>56</v>
      </c>
      <c r="L12" s="101">
        <v>33</v>
      </c>
      <c r="M12" s="102">
        <v>11</v>
      </c>
    </row>
    <row r="13" spans="1:14" x14ac:dyDescent="0.2">
      <c r="A13" s="91">
        <v>1979</v>
      </c>
      <c r="B13" s="101">
        <v>20</v>
      </c>
      <c r="C13" s="101">
        <v>35</v>
      </c>
      <c r="D13" s="101">
        <v>45</v>
      </c>
      <c r="E13" s="101">
        <v>0</v>
      </c>
      <c r="F13" s="101">
        <v>17</v>
      </c>
      <c r="G13" s="101">
        <v>83</v>
      </c>
      <c r="H13" s="101">
        <v>10</v>
      </c>
      <c r="I13" s="101">
        <v>50</v>
      </c>
      <c r="J13" s="101">
        <v>40</v>
      </c>
      <c r="K13" s="101">
        <v>53</v>
      </c>
      <c r="L13" s="101">
        <v>34</v>
      </c>
      <c r="M13" s="102">
        <v>13</v>
      </c>
    </row>
    <row r="14" spans="1:14" x14ac:dyDescent="0.2">
      <c r="A14" s="9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4" x14ac:dyDescent="0.2">
      <c r="A15" s="91">
        <v>1981</v>
      </c>
      <c r="B15" s="101">
        <v>18</v>
      </c>
      <c r="C15" s="101">
        <v>38</v>
      </c>
      <c r="D15" s="101">
        <v>44</v>
      </c>
      <c r="E15" s="101">
        <v>1</v>
      </c>
      <c r="F15" s="101">
        <v>18</v>
      </c>
      <c r="G15" s="101">
        <v>81</v>
      </c>
      <c r="H15" s="101">
        <v>9</v>
      </c>
      <c r="I15" s="101">
        <v>55</v>
      </c>
      <c r="J15" s="101">
        <v>36</v>
      </c>
      <c r="K15" s="101">
        <v>48</v>
      </c>
      <c r="L15" s="101">
        <v>37</v>
      </c>
      <c r="M15" s="102">
        <v>15</v>
      </c>
    </row>
    <row r="16" spans="1:14" x14ac:dyDescent="0.2">
      <c r="A16" s="91">
        <v>1983</v>
      </c>
      <c r="B16" s="101">
        <v>16</v>
      </c>
      <c r="C16" s="101">
        <v>39</v>
      </c>
      <c r="D16" s="101">
        <v>45</v>
      </c>
      <c r="E16" s="101">
        <v>1</v>
      </c>
      <c r="F16" s="101">
        <v>19</v>
      </c>
      <c r="G16" s="101">
        <v>80</v>
      </c>
      <c r="H16" s="101">
        <v>8</v>
      </c>
      <c r="I16" s="101">
        <v>56</v>
      </c>
      <c r="J16" s="101">
        <v>36</v>
      </c>
      <c r="K16" s="101">
        <v>47</v>
      </c>
      <c r="L16" s="101">
        <v>37</v>
      </c>
      <c r="M16" s="102">
        <v>16</v>
      </c>
    </row>
    <row r="17" spans="1:13" x14ac:dyDescent="0.2">
      <c r="A17" s="91">
        <v>1985</v>
      </c>
      <c r="B17" s="101">
        <v>14</v>
      </c>
      <c r="C17" s="101">
        <v>35</v>
      </c>
      <c r="D17" s="101">
        <v>51</v>
      </c>
      <c r="E17" s="101">
        <v>1</v>
      </c>
      <c r="F17" s="101">
        <v>19</v>
      </c>
      <c r="G17" s="101">
        <v>80</v>
      </c>
      <c r="H17" s="101">
        <v>9</v>
      </c>
      <c r="I17" s="101">
        <v>56</v>
      </c>
      <c r="J17" s="101">
        <v>35</v>
      </c>
      <c r="K17" s="101">
        <v>46</v>
      </c>
      <c r="L17" s="101">
        <v>37</v>
      </c>
      <c r="M17" s="102">
        <v>17</v>
      </c>
    </row>
    <row r="18" spans="1:13" x14ac:dyDescent="0.2">
      <c r="A18" s="91">
        <v>1987</v>
      </c>
      <c r="B18" s="101">
        <v>14</v>
      </c>
      <c r="C18" s="101">
        <v>36</v>
      </c>
      <c r="D18" s="101">
        <v>50</v>
      </c>
      <c r="E18" s="101">
        <v>1</v>
      </c>
      <c r="F18" s="101">
        <v>20</v>
      </c>
      <c r="G18" s="101">
        <v>79</v>
      </c>
      <c r="H18" s="101">
        <v>9</v>
      </c>
      <c r="I18" s="101">
        <v>55</v>
      </c>
      <c r="J18" s="101">
        <v>36</v>
      </c>
      <c r="K18" s="101">
        <v>48</v>
      </c>
      <c r="L18" s="101">
        <v>36</v>
      </c>
      <c r="M18" s="102">
        <v>16</v>
      </c>
    </row>
    <row r="19" spans="1:13" x14ac:dyDescent="0.2">
      <c r="A19" s="91">
        <v>1989</v>
      </c>
      <c r="B19" s="101">
        <v>15</v>
      </c>
      <c r="C19" s="101">
        <v>35</v>
      </c>
      <c r="D19" s="101">
        <v>50</v>
      </c>
      <c r="E19" s="101">
        <v>1</v>
      </c>
      <c r="F19" s="101">
        <v>15</v>
      </c>
      <c r="G19" s="101">
        <v>84</v>
      </c>
      <c r="H19" s="101">
        <v>9</v>
      </c>
      <c r="I19" s="101">
        <v>57</v>
      </c>
      <c r="J19" s="101">
        <v>34</v>
      </c>
      <c r="K19" s="101">
        <v>49</v>
      </c>
      <c r="L19" s="101">
        <v>35</v>
      </c>
      <c r="M19" s="102">
        <v>16</v>
      </c>
    </row>
    <row r="20" spans="1:13" x14ac:dyDescent="0.2">
      <c r="A20" s="9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x14ac:dyDescent="0.2">
      <c r="A21" s="91">
        <v>1991</v>
      </c>
      <c r="B21" s="101">
        <v>15</v>
      </c>
      <c r="C21" s="101">
        <v>38</v>
      </c>
      <c r="D21" s="101">
        <v>47</v>
      </c>
      <c r="E21" s="101">
        <v>1</v>
      </c>
      <c r="F21" s="101">
        <v>21</v>
      </c>
      <c r="G21" s="101">
        <v>78</v>
      </c>
      <c r="H21" s="101">
        <v>8</v>
      </c>
      <c r="I21" s="101">
        <v>58</v>
      </c>
      <c r="J21" s="101">
        <v>34</v>
      </c>
      <c r="K21" s="101">
        <v>47</v>
      </c>
      <c r="L21" s="101">
        <v>36</v>
      </c>
      <c r="M21" s="102">
        <v>17</v>
      </c>
    </row>
    <row r="22" spans="1:13" x14ac:dyDescent="0.2">
      <c r="A22" s="91">
        <v>1993</v>
      </c>
      <c r="B22" s="101">
        <v>17</v>
      </c>
      <c r="C22" s="101">
        <v>41</v>
      </c>
      <c r="D22" s="101">
        <v>42</v>
      </c>
      <c r="E22" s="101">
        <v>1</v>
      </c>
      <c r="F22" s="101">
        <v>30</v>
      </c>
      <c r="G22" s="101">
        <v>69</v>
      </c>
      <c r="H22" s="101">
        <v>9</v>
      </c>
      <c r="I22" s="101">
        <v>58</v>
      </c>
      <c r="J22" s="101">
        <v>33</v>
      </c>
      <c r="K22" s="101">
        <v>48</v>
      </c>
      <c r="L22" s="101">
        <v>36</v>
      </c>
      <c r="M22" s="102">
        <v>16</v>
      </c>
    </row>
    <row r="23" spans="1:13" x14ac:dyDescent="0.2">
      <c r="A23" s="91">
        <v>1995</v>
      </c>
      <c r="B23" s="101">
        <v>16</v>
      </c>
      <c r="C23" s="101">
        <v>38</v>
      </c>
      <c r="D23" s="101">
        <v>46</v>
      </c>
      <c r="E23" s="101">
        <v>2</v>
      </c>
      <c r="F23" s="101">
        <v>23</v>
      </c>
      <c r="G23" s="101">
        <v>75</v>
      </c>
      <c r="H23" s="101">
        <v>11</v>
      </c>
      <c r="I23" s="101">
        <v>61</v>
      </c>
      <c r="J23" s="101">
        <v>29</v>
      </c>
      <c r="K23" s="101">
        <v>48</v>
      </c>
      <c r="L23" s="101">
        <v>37</v>
      </c>
      <c r="M23" s="102">
        <v>15</v>
      </c>
    </row>
    <row r="24" spans="1:13" x14ac:dyDescent="0.2">
      <c r="A24" s="91">
        <v>1997</v>
      </c>
      <c r="B24" s="101">
        <v>16</v>
      </c>
      <c r="C24" s="101">
        <v>36</v>
      </c>
      <c r="D24" s="101">
        <v>48</v>
      </c>
      <c r="E24" s="101">
        <v>2</v>
      </c>
      <c r="F24" s="101">
        <v>21</v>
      </c>
      <c r="G24" s="101">
        <v>77</v>
      </c>
      <c r="H24" s="101">
        <v>12</v>
      </c>
      <c r="I24" s="101">
        <v>61</v>
      </c>
      <c r="J24" s="101">
        <v>27</v>
      </c>
      <c r="K24" s="101">
        <v>47</v>
      </c>
      <c r="L24" s="101">
        <v>37</v>
      </c>
      <c r="M24" s="102">
        <v>16</v>
      </c>
    </row>
    <row r="25" spans="1:13" x14ac:dyDescent="0.2">
      <c r="A25" s="91">
        <v>1999</v>
      </c>
      <c r="B25" s="101">
        <v>17</v>
      </c>
      <c r="C25" s="101">
        <v>36</v>
      </c>
      <c r="D25" s="101">
        <v>47</v>
      </c>
      <c r="E25" s="101">
        <v>2</v>
      </c>
      <c r="F25" s="101">
        <v>22</v>
      </c>
      <c r="G25" s="101">
        <v>76</v>
      </c>
      <c r="H25" s="101">
        <v>11</v>
      </c>
      <c r="I25" s="101">
        <v>62</v>
      </c>
      <c r="J25" s="101">
        <v>27</v>
      </c>
      <c r="K25" s="101">
        <v>48</v>
      </c>
      <c r="L25" s="101">
        <v>37</v>
      </c>
      <c r="M25" s="102">
        <v>15</v>
      </c>
    </row>
    <row r="26" spans="1:13" x14ac:dyDescent="0.2">
      <c r="A26" s="9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x14ac:dyDescent="0.2">
      <c r="A27" s="91">
        <v>2001</v>
      </c>
      <c r="B27" s="110">
        <v>17</v>
      </c>
      <c r="C27" s="110">
        <v>37</v>
      </c>
      <c r="D27" s="110">
        <v>46</v>
      </c>
      <c r="E27" s="103">
        <v>3</v>
      </c>
      <c r="F27" s="105">
        <v>27</v>
      </c>
      <c r="G27" s="110">
        <v>70</v>
      </c>
      <c r="H27" s="110">
        <v>13</v>
      </c>
      <c r="I27" s="101">
        <v>61</v>
      </c>
      <c r="J27" s="101">
        <v>26</v>
      </c>
      <c r="K27" s="110">
        <v>49</v>
      </c>
      <c r="L27" s="110">
        <v>36</v>
      </c>
      <c r="M27" s="111">
        <v>15</v>
      </c>
    </row>
    <row r="28" spans="1:13" x14ac:dyDescent="0.2">
      <c r="A28" s="98">
        <v>2003</v>
      </c>
      <c r="B28" s="107">
        <v>18</v>
      </c>
      <c r="C28" s="107">
        <v>34</v>
      </c>
      <c r="D28" s="107">
        <v>48</v>
      </c>
      <c r="E28" s="107">
        <v>3</v>
      </c>
      <c r="F28" s="107">
        <v>19</v>
      </c>
      <c r="G28" s="107">
        <v>78</v>
      </c>
      <c r="H28" s="107">
        <v>14</v>
      </c>
      <c r="I28" s="107">
        <v>63</v>
      </c>
      <c r="J28" s="107">
        <v>23</v>
      </c>
      <c r="K28" s="107">
        <v>49</v>
      </c>
      <c r="L28" s="107">
        <v>36</v>
      </c>
      <c r="M28" s="97">
        <v>15</v>
      </c>
    </row>
    <row r="29" spans="1:13" x14ac:dyDescent="0.2">
      <c r="A29" s="98">
        <v>2005</v>
      </c>
      <c r="B29" s="107">
        <v>19</v>
      </c>
      <c r="C29" s="107">
        <v>37</v>
      </c>
      <c r="D29" s="107">
        <v>44</v>
      </c>
      <c r="E29" s="107">
        <v>3</v>
      </c>
      <c r="F29" s="107">
        <v>23</v>
      </c>
      <c r="G29" s="107">
        <v>74</v>
      </c>
      <c r="H29" s="107">
        <v>14</v>
      </c>
      <c r="I29" s="107">
        <v>63</v>
      </c>
      <c r="J29" s="107">
        <v>23</v>
      </c>
      <c r="K29" s="107">
        <v>49</v>
      </c>
      <c r="L29" s="107">
        <v>37</v>
      </c>
      <c r="M29" s="97">
        <v>14</v>
      </c>
    </row>
    <row r="30" spans="1:13" x14ac:dyDescent="0.2">
      <c r="A30" s="98">
        <v>2007</v>
      </c>
      <c r="B30" s="107">
        <v>18</v>
      </c>
      <c r="C30" s="107">
        <v>37</v>
      </c>
      <c r="D30" s="107">
        <v>45</v>
      </c>
      <c r="E30" s="107">
        <v>2</v>
      </c>
      <c r="F30" s="107">
        <v>21</v>
      </c>
      <c r="G30" s="107">
        <v>77</v>
      </c>
      <c r="H30" s="107">
        <v>14</v>
      </c>
      <c r="I30" s="107">
        <v>64</v>
      </c>
      <c r="J30" s="107">
        <v>22</v>
      </c>
      <c r="K30" s="107">
        <v>45</v>
      </c>
      <c r="L30" s="107">
        <v>41</v>
      </c>
      <c r="M30" s="97">
        <v>14</v>
      </c>
    </row>
    <row r="31" spans="1:13" x14ac:dyDescent="0.2">
      <c r="A31" s="98">
        <v>2009</v>
      </c>
      <c r="B31" s="107">
        <v>20</v>
      </c>
      <c r="C31" s="107">
        <v>39</v>
      </c>
      <c r="D31" s="107">
        <v>41</v>
      </c>
      <c r="E31" s="107">
        <v>4</v>
      </c>
      <c r="F31" s="107">
        <v>23</v>
      </c>
      <c r="G31" s="107">
        <v>73</v>
      </c>
      <c r="H31" s="107">
        <v>14</v>
      </c>
      <c r="I31" s="107">
        <v>66</v>
      </c>
      <c r="J31" s="107">
        <v>20</v>
      </c>
      <c r="K31" s="107">
        <v>46</v>
      </c>
      <c r="L31" s="107">
        <v>41</v>
      </c>
      <c r="M31" s="97">
        <v>13</v>
      </c>
    </row>
    <row r="32" spans="1:13" x14ac:dyDescent="0.2">
      <c r="A32" s="9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97"/>
    </row>
    <row r="33" spans="1:33" x14ac:dyDescent="0.2">
      <c r="A33" s="98">
        <v>2011</v>
      </c>
      <c r="B33" s="107">
        <v>19</v>
      </c>
      <c r="C33" s="107">
        <v>39</v>
      </c>
      <c r="D33" s="107">
        <v>42</v>
      </c>
      <c r="E33" s="107">
        <v>3</v>
      </c>
      <c r="F33" s="107">
        <v>21</v>
      </c>
      <c r="G33" s="107">
        <v>76</v>
      </c>
      <c r="H33" s="107">
        <v>13</v>
      </c>
      <c r="I33" s="107">
        <v>68</v>
      </c>
      <c r="J33" s="107">
        <v>19</v>
      </c>
      <c r="K33" s="107">
        <v>47</v>
      </c>
      <c r="L33" s="107">
        <v>41</v>
      </c>
      <c r="M33" s="97">
        <v>12</v>
      </c>
    </row>
    <row r="34" spans="1:33" x14ac:dyDescent="0.2">
      <c r="A34" s="98">
        <v>2013</v>
      </c>
      <c r="B34" s="108">
        <v>19</v>
      </c>
      <c r="C34" s="108">
        <v>40</v>
      </c>
      <c r="D34" s="108">
        <v>42</v>
      </c>
      <c r="E34" s="108">
        <v>3</v>
      </c>
      <c r="F34" s="108">
        <v>21</v>
      </c>
      <c r="G34" s="108">
        <v>76</v>
      </c>
      <c r="H34" s="108">
        <v>13</v>
      </c>
      <c r="I34" s="108">
        <v>68</v>
      </c>
      <c r="J34" s="108">
        <v>19</v>
      </c>
      <c r="K34" s="108">
        <v>45</v>
      </c>
      <c r="L34" s="108">
        <v>44</v>
      </c>
      <c r="M34" s="109">
        <v>11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3" x14ac:dyDescent="0.2">
      <c r="A35" s="93">
        <v>2015</v>
      </c>
      <c r="B35" s="149">
        <v>19</v>
      </c>
      <c r="C35" s="149">
        <v>38</v>
      </c>
      <c r="D35" s="149">
        <v>43</v>
      </c>
      <c r="E35" s="149">
        <v>4</v>
      </c>
      <c r="F35" s="149">
        <v>20</v>
      </c>
      <c r="G35" s="149">
        <v>75</v>
      </c>
      <c r="H35" s="149">
        <v>15</v>
      </c>
      <c r="I35" s="149">
        <v>67</v>
      </c>
      <c r="J35" s="149">
        <v>18</v>
      </c>
      <c r="K35" s="149">
        <v>44</v>
      </c>
      <c r="L35" s="149">
        <v>43</v>
      </c>
      <c r="M35" s="148">
        <v>13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2">
      <c r="A36" s="93">
        <v>2017</v>
      </c>
      <c r="B36" s="149">
        <v>18</v>
      </c>
      <c r="C36" s="149">
        <v>37</v>
      </c>
      <c r="D36" s="149">
        <v>45</v>
      </c>
      <c r="E36" s="149">
        <v>3</v>
      </c>
      <c r="F36" s="149">
        <v>18</v>
      </c>
      <c r="G36" s="149">
        <v>79</v>
      </c>
      <c r="H36" s="149">
        <v>13</v>
      </c>
      <c r="I36" s="149">
        <v>68</v>
      </c>
      <c r="J36" s="149">
        <v>19</v>
      </c>
      <c r="K36" s="149">
        <v>41</v>
      </c>
      <c r="L36" s="149">
        <v>47</v>
      </c>
      <c r="M36" s="148">
        <v>12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2">
      <c r="A37" s="93">
        <v>2019</v>
      </c>
      <c r="B37" s="4">
        <v>18</v>
      </c>
      <c r="C37" s="149">
        <v>37</v>
      </c>
      <c r="D37" s="149">
        <v>45</v>
      </c>
      <c r="E37" s="149">
        <v>4</v>
      </c>
      <c r="F37" s="149">
        <v>16</v>
      </c>
      <c r="G37" s="149">
        <v>80</v>
      </c>
      <c r="H37" s="149">
        <v>14</v>
      </c>
      <c r="I37" s="149">
        <v>67</v>
      </c>
      <c r="J37" s="149">
        <v>19</v>
      </c>
      <c r="K37" s="149">
        <v>39</v>
      </c>
      <c r="L37" s="149">
        <v>48</v>
      </c>
      <c r="M37" s="148">
        <v>13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2">
      <c r="A38" s="94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200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2">
      <c r="A39" s="94">
        <v>2021</v>
      </c>
      <c r="B39" s="215">
        <v>17.267677171299749</v>
      </c>
      <c r="C39" s="215">
        <v>36.477767243550552</v>
      </c>
      <c r="D39" s="215">
        <v>47</v>
      </c>
      <c r="E39" s="149">
        <v>4</v>
      </c>
      <c r="F39" s="149">
        <v>15</v>
      </c>
      <c r="G39" s="149">
        <v>80</v>
      </c>
      <c r="H39" s="108">
        <v>12.402337294924845</v>
      </c>
      <c r="I39" s="108">
        <v>69.312428116283073</v>
      </c>
      <c r="J39" s="108">
        <v>18.285234588792093</v>
      </c>
      <c r="K39" s="108">
        <v>40</v>
      </c>
      <c r="L39" s="201">
        <v>45</v>
      </c>
      <c r="M39" s="202">
        <v>15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2">
      <c r="A40" s="94">
        <v>2023</v>
      </c>
      <c r="B40" s="215">
        <v>16</v>
      </c>
      <c r="C40" s="215">
        <v>36</v>
      </c>
      <c r="D40" s="215">
        <v>47</v>
      </c>
      <c r="E40" s="149">
        <v>4</v>
      </c>
      <c r="F40" s="149">
        <v>17</v>
      </c>
      <c r="G40" s="149">
        <v>79</v>
      </c>
      <c r="H40" s="108">
        <v>13</v>
      </c>
      <c r="I40" s="108">
        <v>70</v>
      </c>
      <c r="J40" s="108">
        <v>16</v>
      </c>
      <c r="K40" s="108">
        <v>39</v>
      </c>
      <c r="L40" s="201">
        <v>46</v>
      </c>
      <c r="M40" s="202">
        <v>15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x14ac:dyDescent="0.2">
      <c r="A41" s="8"/>
      <c r="B41" s="10"/>
      <c r="C41" s="10"/>
    </row>
    <row r="42" spans="1:33" x14ac:dyDescent="0.2">
      <c r="A42" s="209" t="s">
        <v>27</v>
      </c>
      <c r="B42" s="210"/>
      <c r="C42" s="211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33" ht="13.5" customHeight="1" x14ac:dyDescent="0.2">
      <c r="A43" s="8"/>
    </row>
    <row r="45" spans="1:33" x14ac:dyDescent="0.2">
      <c r="A45" s="271" t="s">
        <v>169</v>
      </c>
    </row>
    <row r="46" spans="1:33" x14ac:dyDescent="0.2">
      <c r="A46" s="272" t="s">
        <v>168</v>
      </c>
    </row>
  </sheetData>
  <mergeCells count="3">
    <mergeCell ref="B5:D5"/>
    <mergeCell ref="E5:G5"/>
    <mergeCell ref="H5:J5"/>
  </mergeCells>
  <phoneticPr fontId="0" type="noConversion"/>
  <hyperlinks>
    <hyperlink ref="A46" r:id="rId1" xr:uid="{1F50C7D4-0090-46BA-8C91-4E7D7B3B70E7}"/>
  </hyperlinks>
  <pageMargins left="0.78740157499999996" right="0.78740157499999996" top="0.984251969" bottom="0.984251969" header="0.5" footer="0.5"/>
  <pageSetup paperSize="9" scale="83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58"/>
  <sheetViews>
    <sheetView zoomScale="90" zoomScaleNormal="90" workbookViewId="0"/>
  </sheetViews>
  <sheetFormatPr baseColWidth="10" defaultColWidth="11.42578125" defaultRowHeight="12.75" x14ac:dyDescent="0.2"/>
  <cols>
    <col min="1" max="1" width="7.42578125" style="14" customWidth="1"/>
    <col min="2" max="13" width="11.42578125" style="14" customWidth="1"/>
    <col min="14" max="16384" width="11.42578125" style="14"/>
  </cols>
  <sheetData>
    <row r="1" spans="1:13" x14ac:dyDescent="0.2">
      <c r="A1" s="231" t="s">
        <v>152</v>
      </c>
      <c r="B1" s="151"/>
      <c r="C1" s="151"/>
      <c r="D1" s="4"/>
    </row>
    <row r="2" spans="1:13" ht="18" x14ac:dyDescent="0.25">
      <c r="A2" s="1" t="s">
        <v>117</v>
      </c>
    </row>
    <row r="3" spans="1:13" ht="15.75" x14ac:dyDescent="0.25">
      <c r="A3" s="3" t="s">
        <v>149</v>
      </c>
      <c r="B3" s="2"/>
      <c r="K3" s="30"/>
    </row>
    <row r="5" spans="1:13" ht="16.5" x14ac:dyDescent="0.2">
      <c r="A5" s="242" t="s">
        <v>16</v>
      </c>
      <c r="B5" s="240" t="s">
        <v>17</v>
      </c>
      <c r="C5" s="241"/>
      <c r="D5" s="244"/>
      <c r="E5" s="240" t="s">
        <v>118</v>
      </c>
      <c r="F5" s="241"/>
      <c r="G5" s="244"/>
      <c r="H5" s="240" t="s">
        <v>19</v>
      </c>
      <c r="I5" s="241"/>
      <c r="J5" s="244"/>
      <c r="K5" s="240" t="s">
        <v>20</v>
      </c>
      <c r="L5" s="241"/>
      <c r="M5" s="241"/>
    </row>
    <row r="6" spans="1:13" ht="14.25" x14ac:dyDescent="0.2">
      <c r="A6" s="256"/>
      <c r="B6" s="89"/>
      <c r="C6" s="90" t="s">
        <v>119</v>
      </c>
      <c r="D6" s="84" t="s">
        <v>120</v>
      </c>
      <c r="E6" s="89"/>
      <c r="F6" s="90" t="s">
        <v>119</v>
      </c>
      <c r="G6" s="84" t="s">
        <v>120</v>
      </c>
      <c r="H6" s="89"/>
      <c r="I6" s="90" t="s">
        <v>119</v>
      </c>
      <c r="J6" s="84" t="s">
        <v>120</v>
      </c>
      <c r="K6" s="74"/>
      <c r="L6" s="83" t="s">
        <v>119</v>
      </c>
      <c r="M6" s="83" t="s">
        <v>120</v>
      </c>
    </row>
    <row r="7" spans="1:13" ht="14.25" x14ac:dyDescent="0.2">
      <c r="A7" s="256"/>
      <c r="B7" s="89"/>
      <c r="C7" s="90" t="s">
        <v>121</v>
      </c>
      <c r="D7" s="84" t="s">
        <v>122</v>
      </c>
      <c r="E7" s="89"/>
      <c r="F7" s="90" t="s">
        <v>121</v>
      </c>
      <c r="G7" s="84" t="s">
        <v>122</v>
      </c>
      <c r="H7" s="89"/>
      <c r="I7" s="90" t="s">
        <v>121</v>
      </c>
      <c r="J7" s="84" t="s">
        <v>122</v>
      </c>
      <c r="K7" s="74"/>
      <c r="L7" s="83" t="s">
        <v>121</v>
      </c>
      <c r="M7" s="83" t="s">
        <v>122</v>
      </c>
    </row>
    <row r="8" spans="1:13" ht="14.25" x14ac:dyDescent="0.2">
      <c r="A8" s="243"/>
      <c r="B8" s="70" t="s">
        <v>17</v>
      </c>
      <c r="C8" s="70" t="s">
        <v>123</v>
      </c>
      <c r="D8" s="70" t="s">
        <v>123</v>
      </c>
      <c r="E8" s="70" t="s">
        <v>17</v>
      </c>
      <c r="F8" s="70" t="s">
        <v>123</v>
      </c>
      <c r="G8" s="70" t="s">
        <v>123</v>
      </c>
      <c r="H8" s="70" t="s">
        <v>17</v>
      </c>
      <c r="I8" s="70" t="s">
        <v>123</v>
      </c>
      <c r="J8" s="70" t="s">
        <v>123</v>
      </c>
      <c r="K8" s="70" t="s">
        <v>17</v>
      </c>
      <c r="L8" s="70" t="s">
        <v>123</v>
      </c>
      <c r="M8" s="71" t="s">
        <v>123</v>
      </c>
    </row>
    <row r="9" spans="1:13" x14ac:dyDescent="0.2">
      <c r="A9" s="91">
        <v>1970</v>
      </c>
      <c r="B9" s="112">
        <v>16977</v>
      </c>
      <c r="C9" s="112">
        <v>7785</v>
      </c>
      <c r="D9" s="112">
        <v>9192</v>
      </c>
      <c r="E9" s="112">
        <v>4510</v>
      </c>
      <c r="F9" s="112">
        <v>1314</v>
      </c>
      <c r="G9" s="112">
        <v>3196</v>
      </c>
      <c r="H9" s="112">
        <v>5648</v>
      </c>
      <c r="I9" s="112">
        <v>2366</v>
      </c>
      <c r="J9" s="112">
        <v>3282</v>
      </c>
      <c r="K9" s="112">
        <v>6819</v>
      </c>
      <c r="L9" s="112">
        <v>4105</v>
      </c>
      <c r="M9" s="113">
        <v>2714</v>
      </c>
    </row>
    <row r="10" spans="1:13" x14ac:dyDescent="0.2">
      <c r="A10" s="91">
        <v>1972</v>
      </c>
      <c r="B10" s="112">
        <v>19676</v>
      </c>
      <c r="C10" s="112">
        <v>8943</v>
      </c>
      <c r="D10" s="112">
        <v>10733</v>
      </c>
      <c r="E10" s="112">
        <v>4753</v>
      </c>
      <c r="F10" s="112">
        <v>1339</v>
      </c>
      <c r="G10" s="112">
        <v>3414</v>
      </c>
      <c r="H10" s="112">
        <v>6865</v>
      </c>
      <c r="I10" s="112">
        <v>2920</v>
      </c>
      <c r="J10" s="112">
        <v>3945</v>
      </c>
      <c r="K10" s="112">
        <v>8058</v>
      </c>
      <c r="L10" s="112">
        <v>4684</v>
      </c>
      <c r="M10" s="113">
        <v>3374</v>
      </c>
    </row>
    <row r="11" spans="1:13" x14ac:dyDescent="0.2">
      <c r="A11" s="91">
        <v>1974</v>
      </c>
      <c r="B11" s="112">
        <v>21820</v>
      </c>
      <c r="C11" s="112">
        <v>9756</v>
      </c>
      <c r="D11" s="112">
        <v>12064</v>
      </c>
      <c r="E11" s="112">
        <v>5152</v>
      </c>
      <c r="F11" s="112">
        <v>1419</v>
      </c>
      <c r="G11" s="112">
        <v>3733</v>
      </c>
      <c r="H11" s="112">
        <v>7599</v>
      </c>
      <c r="I11" s="112">
        <v>3286</v>
      </c>
      <c r="J11" s="112">
        <v>4313</v>
      </c>
      <c r="K11" s="112">
        <v>9069</v>
      </c>
      <c r="L11" s="112">
        <v>5051</v>
      </c>
      <c r="M11" s="113">
        <v>4018</v>
      </c>
    </row>
    <row r="12" spans="1:13" x14ac:dyDescent="0.2">
      <c r="A12" s="91">
        <v>1977</v>
      </c>
      <c r="B12" s="112">
        <v>23952</v>
      </c>
      <c r="C12" s="112">
        <v>10818</v>
      </c>
      <c r="D12" s="112">
        <v>13134</v>
      </c>
      <c r="E12" s="112">
        <v>5851</v>
      </c>
      <c r="F12" s="112">
        <v>1688</v>
      </c>
      <c r="G12" s="112">
        <v>4163</v>
      </c>
      <c r="H12" s="112">
        <v>8108</v>
      </c>
      <c r="I12" s="112">
        <v>3517</v>
      </c>
      <c r="J12" s="112">
        <v>4591</v>
      </c>
      <c r="K12" s="112">
        <v>9993</v>
      </c>
      <c r="L12" s="112">
        <v>5613</v>
      </c>
      <c r="M12" s="113">
        <v>4380</v>
      </c>
    </row>
    <row r="13" spans="1:13" x14ac:dyDescent="0.2">
      <c r="A13" s="91">
        <v>1979</v>
      </c>
      <c r="B13" s="112">
        <v>25154</v>
      </c>
      <c r="C13" s="112">
        <v>11851</v>
      </c>
      <c r="D13" s="112">
        <v>13303</v>
      </c>
      <c r="E13" s="112">
        <v>6402</v>
      </c>
      <c r="F13" s="112">
        <v>2017</v>
      </c>
      <c r="G13" s="112">
        <v>4385</v>
      </c>
      <c r="H13" s="112">
        <v>8605</v>
      </c>
      <c r="I13" s="112">
        <v>3982</v>
      </c>
      <c r="J13" s="112">
        <v>4623</v>
      </c>
      <c r="K13" s="112">
        <v>10147</v>
      </c>
      <c r="L13" s="112">
        <v>5852</v>
      </c>
      <c r="M13" s="113">
        <v>4295</v>
      </c>
    </row>
    <row r="14" spans="1:13" x14ac:dyDescent="0.2">
      <c r="A14" s="9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91">
        <v>1981</v>
      </c>
      <c r="B15" s="112">
        <v>26297</v>
      </c>
      <c r="C15" s="112">
        <v>12939</v>
      </c>
      <c r="D15" s="112">
        <v>13358</v>
      </c>
      <c r="E15" s="112">
        <v>6473</v>
      </c>
      <c r="F15" s="112">
        <v>2316</v>
      </c>
      <c r="G15" s="112">
        <v>4157</v>
      </c>
      <c r="H15" s="112">
        <v>9138</v>
      </c>
      <c r="I15" s="112">
        <v>4376</v>
      </c>
      <c r="J15" s="112">
        <v>4762</v>
      </c>
      <c r="K15" s="112">
        <v>10686</v>
      </c>
      <c r="L15" s="112">
        <v>6247</v>
      </c>
      <c r="M15" s="113">
        <v>4439</v>
      </c>
    </row>
    <row r="16" spans="1:13" x14ac:dyDescent="0.2">
      <c r="A16" s="91">
        <v>1983</v>
      </c>
      <c r="B16" s="112">
        <v>27930</v>
      </c>
      <c r="C16" s="112">
        <v>14002</v>
      </c>
      <c r="D16" s="112">
        <v>13928</v>
      </c>
      <c r="E16" s="112">
        <v>7254</v>
      </c>
      <c r="F16" s="112">
        <v>2909</v>
      </c>
      <c r="G16" s="112">
        <v>4345</v>
      </c>
      <c r="H16" s="112">
        <v>9793</v>
      </c>
      <c r="I16" s="112">
        <v>4663</v>
      </c>
      <c r="J16" s="112">
        <v>5130</v>
      </c>
      <c r="K16" s="112">
        <v>10883</v>
      </c>
      <c r="L16" s="112">
        <v>6430</v>
      </c>
      <c r="M16" s="113">
        <v>4453</v>
      </c>
    </row>
    <row r="17" spans="1:13" x14ac:dyDescent="0.2">
      <c r="A17" s="91">
        <v>1985</v>
      </c>
      <c r="B17" s="112">
        <v>30979</v>
      </c>
      <c r="C17" s="112">
        <v>15923</v>
      </c>
      <c r="D17" s="112">
        <v>15056</v>
      </c>
      <c r="E17" s="112">
        <v>10041</v>
      </c>
      <c r="F17" s="112">
        <v>4475</v>
      </c>
      <c r="G17" s="112">
        <v>5566</v>
      </c>
      <c r="H17" s="112">
        <v>9818</v>
      </c>
      <c r="I17" s="112">
        <v>4792</v>
      </c>
      <c r="J17" s="112">
        <v>5026</v>
      </c>
      <c r="K17" s="112">
        <v>11120</v>
      </c>
      <c r="L17" s="112">
        <v>6656</v>
      </c>
      <c r="M17" s="113">
        <v>4464</v>
      </c>
    </row>
    <row r="18" spans="1:13" x14ac:dyDescent="0.2">
      <c r="A18" s="91">
        <v>1987</v>
      </c>
      <c r="B18" s="112">
        <v>31898</v>
      </c>
      <c r="C18" s="112">
        <v>18128</v>
      </c>
      <c r="D18" s="112">
        <v>13770</v>
      </c>
      <c r="E18" s="112">
        <v>10332</v>
      </c>
      <c r="F18" s="112">
        <v>5897</v>
      </c>
      <c r="G18" s="112">
        <v>4435</v>
      </c>
      <c r="H18" s="112">
        <v>10077</v>
      </c>
      <c r="I18" s="112">
        <v>5343</v>
      </c>
      <c r="J18" s="112">
        <v>4734</v>
      </c>
      <c r="K18" s="112">
        <v>11489</v>
      </c>
      <c r="L18" s="112">
        <v>6888</v>
      </c>
      <c r="M18" s="113">
        <v>4601</v>
      </c>
    </row>
    <row r="19" spans="1:13" x14ac:dyDescent="0.2">
      <c r="A19" s="91">
        <v>1989</v>
      </c>
      <c r="B19" s="112">
        <v>32871</v>
      </c>
      <c r="C19" s="112">
        <v>19515</v>
      </c>
      <c r="D19" s="112">
        <v>13356</v>
      </c>
      <c r="E19" s="112">
        <v>9734</v>
      </c>
      <c r="F19" s="112">
        <v>5861</v>
      </c>
      <c r="G19" s="112">
        <v>3873</v>
      </c>
      <c r="H19" s="112">
        <v>10639</v>
      </c>
      <c r="I19" s="112">
        <v>5882</v>
      </c>
      <c r="J19" s="112">
        <v>4757</v>
      </c>
      <c r="K19" s="112">
        <v>12498</v>
      </c>
      <c r="L19" s="112">
        <v>7772</v>
      </c>
      <c r="M19" s="113">
        <v>4726</v>
      </c>
    </row>
    <row r="20" spans="1:13" x14ac:dyDescent="0.2">
      <c r="A20" s="9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x14ac:dyDescent="0.2">
      <c r="A21" s="91">
        <v>1991</v>
      </c>
      <c r="B21" s="112">
        <v>31473</v>
      </c>
      <c r="C21" s="112">
        <v>20118</v>
      </c>
      <c r="D21" s="112">
        <v>11355</v>
      </c>
      <c r="E21" s="112">
        <v>8634</v>
      </c>
      <c r="F21" s="112">
        <v>5671</v>
      </c>
      <c r="G21" s="112">
        <v>2963</v>
      </c>
      <c r="H21" s="112">
        <v>10094</v>
      </c>
      <c r="I21" s="112">
        <v>5909</v>
      </c>
      <c r="J21" s="112">
        <v>4185</v>
      </c>
      <c r="K21" s="112">
        <v>12745</v>
      </c>
      <c r="L21" s="112">
        <v>8538</v>
      </c>
      <c r="M21" s="113">
        <v>4207</v>
      </c>
    </row>
    <row r="22" spans="1:13" x14ac:dyDescent="0.2">
      <c r="A22" s="91">
        <v>1993</v>
      </c>
      <c r="B22" s="112">
        <v>33979</v>
      </c>
      <c r="C22" s="112">
        <v>21879</v>
      </c>
      <c r="D22" s="112">
        <v>12100</v>
      </c>
      <c r="E22" s="112">
        <v>9402</v>
      </c>
      <c r="F22" s="112">
        <v>6192</v>
      </c>
      <c r="G22" s="112">
        <v>3210</v>
      </c>
      <c r="H22" s="112">
        <v>10514</v>
      </c>
      <c r="I22" s="112">
        <v>6339</v>
      </c>
      <c r="J22" s="112">
        <v>4175</v>
      </c>
      <c r="K22" s="112">
        <v>14063</v>
      </c>
      <c r="L22" s="112">
        <v>9348</v>
      </c>
      <c r="M22" s="113">
        <v>4715</v>
      </c>
    </row>
    <row r="23" spans="1:13" ht="14.25" x14ac:dyDescent="0.2">
      <c r="A23" s="93" t="s">
        <v>29</v>
      </c>
      <c r="B23" s="112">
        <v>40915</v>
      </c>
      <c r="C23" s="112">
        <v>26712</v>
      </c>
      <c r="D23" s="112">
        <v>14203</v>
      </c>
      <c r="E23" s="112">
        <v>12631</v>
      </c>
      <c r="F23" s="112">
        <v>8012</v>
      </c>
      <c r="G23" s="112">
        <v>4619</v>
      </c>
      <c r="H23" s="112">
        <v>10092</v>
      </c>
      <c r="I23" s="112">
        <v>6048</v>
      </c>
      <c r="J23" s="112">
        <v>4044</v>
      </c>
      <c r="K23" s="112">
        <v>18192</v>
      </c>
      <c r="L23" s="112">
        <v>12652</v>
      </c>
      <c r="M23" s="113">
        <v>5540</v>
      </c>
    </row>
    <row r="24" spans="1:13" x14ac:dyDescent="0.2">
      <c r="A24" s="93">
        <v>1997</v>
      </c>
      <c r="B24" s="112">
        <v>43972</v>
      </c>
      <c r="C24" s="112">
        <v>30280</v>
      </c>
      <c r="D24" s="112">
        <v>13692</v>
      </c>
      <c r="E24" s="112">
        <v>14326</v>
      </c>
      <c r="F24" s="112">
        <v>10377</v>
      </c>
      <c r="G24" s="112">
        <v>3949</v>
      </c>
      <c r="H24" s="112">
        <v>9998</v>
      </c>
      <c r="I24" s="112">
        <v>6118</v>
      </c>
      <c r="J24" s="112">
        <v>3880</v>
      </c>
      <c r="K24" s="112">
        <v>19648</v>
      </c>
      <c r="L24" s="112">
        <v>13785</v>
      </c>
      <c r="M24" s="113">
        <v>5863</v>
      </c>
    </row>
    <row r="25" spans="1:13" x14ac:dyDescent="0.2">
      <c r="A25" s="93" t="s">
        <v>25</v>
      </c>
      <c r="B25" s="112">
        <v>43893</v>
      </c>
      <c r="C25" s="112">
        <v>30994</v>
      </c>
      <c r="D25" s="112">
        <v>12899</v>
      </c>
      <c r="E25" s="112">
        <v>14545</v>
      </c>
      <c r="F25" s="112">
        <v>10710</v>
      </c>
      <c r="G25" s="112">
        <v>3835</v>
      </c>
      <c r="H25" s="112">
        <v>9279</v>
      </c>
      <c r="I25" s="112">
        <v>5920</v>
      </c>
      <c r="J25" s="112">
        <v>3359</v>
      </c>
      <c r="K25" s="112">
        <v>20069</v>
      </c>
      <c r="L25" s="112">
        <v>14364</v>
      </c>
      <c r="M25" s="113">
        <v>5705</v>
      </c>
    </row>
    <row r="26" spans="1:13" x14ac:dyDescent="0.2">
      <c r="A26" s="9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13" x14ac:dyDescent="0.2">
      <c r="A27" s="93">
        <v>2001</v>
      </c>
      <c r="B27" s="112">
        <v>48394</v>
      </c>
      <c r="C27" s="112">
        <v>34549</v>
      </c>
      <c r="D27" s="112">
        <v>13845</v>
      </c>
      <c r="E27" s="112">
        <v>17995</v>
      </c>
      <c r="F27" s="112">
        <v>13308</v>
      </c>
      <c r="G27" s="112">
        <v>4687</v>
      </c>
      <c r="H27" s="112">
        <v>9285</v>
      </c>
      <c r="I27" s="112">
        <v>6077</v>
      </c>
      <c r="J27" s="112">
        <v>3208</v>
      </c>
      <c r="K27" s="112">
        <v>21114</v>
      </c>
      <c r="L27" s="112">
        <v>15164</v>
      </c>
      <c r="M27" s="113">
        <v>5950</v>
      </c>
    </row>
    <row r="28" spans="1:13" x14ac:dyDescent="0.2">
      <c r="A28" s="93">
        <v>2003</v>
      </c>
      <c r="B28" s="112">
        <v>50728</v>
      </c>
      <c r="C28" s="112">
        <v>35307</v>
      </c>
      <c r="D28" s="112">
        <v>15421</v>
      </c>
      <c r="E28" s="112">
        <v>19356</v>
      </c>
      <c r="F28" s="112">
        <v>12741</v>
      </c>
      <c r="G28" s="112">
        <v>6615</v>
      </c>
      <c r="H28" s="112">
        <v>9411</v>
      </c>
      <c r="I28" s="112">
        <v>6350</v>
      </c>
      <c r="J28" s="112">
        <v>3061</v>
      </c>
      <c r="K28" s="112">
        <v>21961</v>
      </c>
      <c r="L28" s="112">
        <v>16216</v>
      </c>
      <c r="M28" s="113">
        <v>5745</v>
      </c>
    </row>
    <row r="29" spans="1:13" x14ac:dyDescent="0.2">
      <c r="A29" s="93">
        <v>2005</v>
      </c>
      <c r="B29" s="112">
        <v>53845</v>
      </c>
      <c r="C29" s="112">
        <v>36570</v>
      </c>
      <c r="D29" s="112">
        <v>17275</v>
      </c>
      <c r="E29" s="112">
        <v>20215</v>
      </c>
      <c r="F29" s="112">
        <v>11999</v>
      </c>
      <c r="G29" s="112">
        <v>8216</v>
      </c>
      <c r="H29" s="112">
        <v>9425</v>
      </c>
      <c r="I29" s="112">
        <v>6484</v>
      </c>
      <c r="J29" s="112">
        <v>2941</v>
      </c>
      <c r="K29" s="112">
        <v>24205</v>
      </c>
      <c r="L29" s="112">
        <v>18087</v>
      </c>
      <c r="M29" s="113">
        <v>6118</v>
      </c>
    </row>
    <row r="30" spans="1:13" x14ac:dyDescent="0.2">
      <c r="A30" s="93">
        <v>2007</v>
      </c>
      <c r="B30" s="112">
        <v>59156</v>
      </c>
      <c r="C30" s="112">
        <v>41347</v>
      </c>
      <c r="D30" s="112">
        <v>17809</v>
      </c>
      <c r="E30" s="112">
        <v>21464</v>
      </c>
      <c r="F30" s="112">
        <v>14068</v>
      </c>
      <c r="G30" s="112">
        <v>7396</v>
      </c>
      <c r="H30" s="112">
        <v>10618</v>
      </c>
      <c r="I30" s="112">
        <v>7467</v>
      </c>
      <c r="J30" s="112">
        <v>3151</v>
      </c>
      <c r="K30" s="112">
        <v>27074</v>
      </c>
      <c r="L30" s="112">
        <v>19812</v>
      </c>
      <c r="M30" s="113">
        <v>7262</v>
      </c>
    </row>
    <row r="31" spans="1:13" x14ac:dyDescent="0.2">
      <c r="A31" s="93">
        <v>2008</v>
      </c>
      <c r="B31" s="112">
        <v>62675</v>
      </c>
      <c r="C31" s="112">
        <v>43715</v>
      </c>
      <c r="D31" s="112">
        <v>18960</v>
      </c>
      <c r="E31" s="112">
        <v>23472</v>
      </c>
      <c r="F31" s="112">
        <v>15412</v>
      </c>
      <c r="G31" s="112">
        <v>8060</v>
      </c>
      <c r="H31" s="112">
        <v>11111</v>
      </c>
      <c r="I31" s="112">
        <v>7713</v>
      </c>
      <c r="J31" s="112">
        <v>3398</v>
      </c>
      <c r="K31" s="112">
        <v>28092</v>
      </c>
      <c r="L31" s="112">
        <v>20590</v>
      </c>
      <c r="M31" s="113">
        <v>7502</v>
      </c>
    </row>
    <row r="32" spans="1:13" x14ac:dyDescent="0.2">
      <c r="A32" s="93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</row>
    <row r="33" spans="1:15" x14ac:dyDescent="0.2">
      <c r="A33" s="93" t="s">
        <v>26</v>
      </c>
      <c r="B33" s="112">
        <v>64126</v>
      </c>
      <c r="C33" s="112">
        <v>44762</v>
      </c>
      <c r="D33" s="112">
        <v>19364</v>
      </c>
      <c r="E33" s="112">
        <v>23468</v>
      </c>
      <c r="F33" s="112">
        <v>15249</v>
      </c>
      <c r="G33" s="112">
        <v>8219</v>
      </c>
      <c r="H33" s="112">
        <v>11716</v>
      </c>
      <c r="I33" s="112">
        <v>8198</v>
      </c>
      <c r="J33" s="112">
        <v>3518</v>
      </c>
      <c r="K33" s="112">
        <v>28942</v>
      </c>
      <c r="L33" s="112">
        <v>21315</v>
      </c>
      <c r="M33" s="113">
        <v>7627</v>
      </c>
    </row>
    <row r="34" spans="1:15" x14ac:dyDescent="0.2">
      <c r="A34" s="93">
        <v>2010</v>
      </c>
      <c r="B34" s="112">
        <v>63876</v>
      </c>
      <c r="C34" s="112">
        <v>44774</v>
      </c>
      <c r="D34" s="112">
        <v>19102</v>
      </c>
      <c r="E34" s="112">
        <v>22939</v>
      </c>
      <c r="F34" s="112">
        <v>14854</v>
      </c>
      <c r="G34" s="112">
        <v>8085</v>
      </c>
      <c r="H34" s="112">
        <v>11854</v>
      </c>
      <c r="I34" s="112">
        <v>8277</v>
      </c>
      <c r="J34" s="112">
        <v>3577</v>
      </c>
      <c r="K34" s="112">
        <v>29083</v>
      </c>
      <c r="L34" s="112">
        <v>21643</v>
      </c>
      <c r="M34" s="113">
        <v>7440</v>
      </c>
    </row>
    <row r="35" spans="1:15" x14ac:dyDescent="0.2">
      <c r="A35" s="93">
        <v>2011</v>
      </c>
      <c r="B35" s="112">
        <v>64717</v>
      </c>
      <c r="C35" s="112">
        <v>45578</v>
      </c>
      <c r="D35" s="112">
        <v>19139</v>
      </c>
      <c r="E35" s="112">
        <v>23317</v>
      </c>
      <c r="F35" s="115">
        <v>15332</v>
      </c>
      <c r="G35" s="115">
        <v>7985</v>
      </c>
      <c r="H35" s="112">
        <v>12106</v>
      </c>
      <c r="I35" s="115">
        <v>8434</v>
      </c>
      <c r="J35" s="115">
        <v>3672</v>
      </c>
      <c r="K35" s="112">
        <v>29294</v>
      </c>
      <c r="L35" s="115">
        <v>21812</v>
      </c>
      <c r="M35" s="122">
        <v>7482</v>
      </c>
    </row>
    <row r="36" spans="1:15" x14ac:dyDescent="0.2">
      <c r="A36" s="93">
        <v>2012</v>
      </c>
      <c r="B36" s="112">
        <v>66085</v>
      </c>
      <c r="C36" s="112">
        <v>46747</v>
      </c>
      <c r="D36" s="112">
        <v>19338</v>
      </c>
      <c r="E36" s="112">
        <v>24730</v>
      </c>
      <c r="F36" s="115">
        <v>16460</v>
      </c>
      <c r="G36" s="115">
        <v>8270</v>
      </c>
      <c r="H36" s="112">
        <v>12079</v>
      </c>
      <c r="I36" s="115">
        <v>8386</v>
      </c>
      <c r="J36" s="115">
        <v>3693</v>
      </c>
      <c r="K36" s="112">
        <v>29276</v>
      </c>
      <c r="L36" s="115">
        <v>21901</v>
      </c>
      <c r="M36" s="122">
        <v>7375</v>
      </c>
    </row>
    <row r="37" spans="1:15" x14ac:dyDescent="0.2">
      <c r="A37" s="93">
        <v>2013</v>
      </c>
      <c r="B37" s="112">
        <v>68204</v>
      </c>
      <c r="C37" s="112">
        <v>47795</v>
      </c>
      <c r="D37" s="112">
        <v>20409</v>
      </c>
      <c r="E37" s="112">
        <v>25324</v>
      </c>
      <c r="F37" s="115">
        <v>16667</v>
      </c>
      <c r="G37" s="115">
        <v>8657</v>
      </c>
      <c r="H37" s="112">
        <v>12297</v>
      </c>
      <c r="I37" s="115">
        <v>8540</v>
      </c>
      <c r="J37" s="115">
        <v>3757</v>
      </c>
      <c r="K37" s="112">
        <v>30583</v>
      </c>
      <c r="L37" s="115">
        <v>22588</v>
      </c>
      <c r="M37" s="122">
        <v>7995</v>
      </c>
    </row>
    <row r="38" spans="1:15" x14ac:dyDescent="0.2">
      <c r="A38" s="93"/>
      <c r="B38" s="112"/>
      <c r="C38" s="112"/>
      <c r="D38" s="112"/>
      <c r="E38" s="112"/>
      <c r="F38" s="115"/>
      <c r="G38" s="115"/>
      <c r="H38" s="112"/>
      <c r="I38" s="115"/>
      <c r="J38" s="115"/>
      <c r="K38" s="112"/>
      <c r="L38" s="115"/>
      <c r="M38" s="122"/>
    </row>
    <row r="39" spans="1:15" x14ac:dyDescent="0.2">
      <c r="A39" s="93">
        <v>2014</v>
      </c>
      <c r="B39" s="112">
        <f>SUM(C39:D39)</f>
        <v>71947</v>
      </c>
      <c r="C39" s="112">
        <f t="shared" ref="C39:D41" si="0">SUM(F39,I39,L39)</f>
        <v>50024</v>
      </c>
      <c r="D39" s="112">
        <f t="shared" si="0"/>
        <v>21923</v>
      </c>
      <c r="E39" s="112">
        <v>28153</v>
      </c>
      <c r="F39" s="115">
        <v>18180</v>
      </c>
      <c r="G39" s="115">
        <v>9973</v>
      </c>
      <c r="H39" s="112">
        <v>12265</v>
      </c>
      <c r="I39" s="115">
        <v>8440</v>
      </c>
      <c r="J39" s="115">
        <v>3825</v>
      </c>
      <c r="K39" s="112">
        <f>SUM(L39:M39)</f>
        <v>31529</v>
      </c>
      <c r="L39" s="115">
        <v>23404</v>
      </c>
      <c r="M39" s="122">
        <v>8125</v>
      </c>
    </row>
    <row r="40" spans="1:15" x14ac:dyDescent="0.2">
      <c r="A40" s="93">
        <v>2015</v>
      </c>
      <c r="B40" s="112">
        <f>SUM(C40:D40)</f>
        <v>76557</v>
      </c>
      <c r="C40" s="112">
        <f t="shared" si="0"/>
        <v>52181</v>
      </c>
      <c r="D40" s="112">
        <f t="shared" si="0"/>
        <v>24376</v>
      </c>
      <c r="E40" s="115">
        <v>31068</v>
      </c>
      <c r="F40" s="115">
        <v>19236</v>
      </c>
      <c r="G40" s="115">
        <v>11832</v>
      </c>
      <c r="H40" s="112">
        <v>12323</v>
      </c>
      <c r="I40" s="115">
        <v>8341</v>
      </c>
      <c r="J40" s="115">
        <f>+H40-I40</f>
        <v>3982</v>
      </c>
      <c r="K40" s="112">
        <f t="shared" ref="K40" si="1">SUM(L40:M40)</f>
        <v>33166</v>
      </c>
      <c r="L40" s="112">
        <v>24604</v>
      </c>
      <c r="M40" s="122">
        <v>8562</v>
      </c>
    </row>
    <row r="41" spans="1:15" x14ac:dyDescent="0.2">
      <c r="A41" s="93">
        <v>2016</v>
      </c>
      <c r="B41" s="112">
        <f>SUM(C41:D41)</f>
        <v>80684.2</v>
      </c>
      <c r="C41" s="112">
        <f t="shared" si="0"/>
        <v>54600.800000000003</v>
      </c>
      <c r="D41" s="112">
        <f t="shared" si="0"/>
        <v>26083.399999999998</v>
      </c>
      <c r="E41" s="115">
        <v>33495.199999999997</v>
      </c>
      <c r="F41" s="115">
        <v>20728.8</v>
      </c>
      <c r="G41" s="115">
        <v>12766.399999999998</v>
      </c>
      <c r="H41" s="112">
        <v>12241</v>
      </c>
      <c r="I41" s="115">
        <v>8334</v>
      </c>
      <c r="J41" s="115">
        <v>3907</v>
      </c>
      <c r="K41" s="112">
        <v>34948</v>
      </c>
      <c r="L41" s="112">
        <v>25538</v>
      </c>
      <c r="M41" s="122">
        <v>9410</v>
      </c>
    </row>
    <row r="42" spans="1:15" x14ac:dyDescent="0.2">
      <c r="A42" s="93">
        <v>2017</v>
      </c>
      <c r="B42" s="112">
        <f>SUM(C42:D42)</f>
        <v>84975</v>
      </c>
      <c r="C42" s="112">
        <f t="shared" ref="C42" si="2">SUM(F42,I42,L42)</f>
        <v>57934</v>
      </c>
      <c r="D42" s="112">
        <f t="shared" ref="D42" si="3">SUM(G42,J42,M42)</f>
        <v>27041</v>
      </c>
      <c r="E42" s="115">
        <f>SUM(F42:G42)</f>
        <v>36087</v>
      </c>
      <c r="F42" s="115">
        <v>22451</v>
      </c>
      <c r="G42" s="115">
        <v>13636</v>
      </c>
      <c r="H42" s="112">
        <f>SUM(I42:J42)</f>
        <v>12582</v>
      </c>
      <c r="I42" s="115">
        <v>8390</v>
      </c>
      <c r="J42" s="115">
        <v>4192</v>
      </c>
      <c r="K42" s="112">
        <f>SUM(L42:M42)</f>
        <v>36306</v>
      </c>
      <c r="L42" s="112">
        <v>27093</v>
      </c>
      <c r="M42" s="122">
        <v>9213</v>
      </c>
    </row>
    <row r="43" spans="1:15" x14ac:dyDescent="0.2">
      <c r="A43" s="93">
        <v>2018</v>
      </c>
      <c r="B43" s="112">
        <f t="shared" ref="B43:B45" si="4">SUM(C43:D43)</f>
        <v>86610.3</v>
      </c>
      <c r="C43" s="112">
        <f t="shared" ref="C43:C45" si="5">SUM(F43,I43,L43)</f>
        <v>59629.3</v>
      </c>
      <c r="D43" s="112">
        <f t="shared" ref="D43:D45" si="6">SUM(G43,J43,M43)</f>
        <v>26981</v>
      </c>
      <c r="E43" s="115">
        <f t="shared" ref="E43:E45" si="7">SUM(F43:G43)</f>
        <v>36796.300000000003</v>
      </c>
      <c r="F43" s="115">
        <v>23135.3</v>
      </c>
      <c r="G43" s="115">
        <v>13661</v>
      </c>
      <c r="H43" s="112">
        <f t="shared" ref="H43:H45" si="8">SUM(I43:J43)</f>
        <v>12895</v>
      </c>
      <c r="I43" s="115">
        <v>8651</v>
      </c>
      <c r="J43" s="115">
        <v>4244</v>
      </c>
      <c r="K43" s="112">
        <f t="shared" ref="K43:K45" si="9">SUM(L43:M43)</f>
        <v>36919</v>
      </c>
      <c r="L43" s="112">
        <v>27843</v>
      </c>
      <c r="M43" s="122">
        <v>9076</v>
      </c>
    </row>
    <row r="44" spans="1:15" x14ac:dyDescent="0.2">
      <c r="A44" s="93"/>
      <c r="B44" s="112"/>
      <c r="C44" s="112"/>
      <c r="D44" s="112"/>
      <c r="E44" s="115"/>
      <c r="F44" s="115"/>
      <c r="G44" s="115"/>
      <c r="H44" s="112"/>
      <c r="I44" s="115"/>
      <c r="J44" s="115"/>
      <c r="K44" s="112"/>
      <c r="L44" s="112"/>
      <c r="M44" s="122"/>
    </row>
    <row r="45" spans="1:15" x14ac:dyDescent="0.2">
      <c r="A45" s="93">
        <v>2019</v>
      </c>
      <c r="B45" s="112">
        <f t="shared" si="4"/>
        <v>89864</v>
      </c>
      <c r="C45" s="112">
        <f t="shared" si="5"/>
        <v>61657</v>
      </c>
      <c r="D45" s="112">
        <f t="shared" si="6"/>
        <v>28207</v>
      </c>
      <c r="E45" s="115">
        <f t="shared" si="7"/>
        <v>38848</v>
      </c>
      <c r="F45" s="115">
        <v>24166</v>
      </c>
      <c r="G45" s="115">
        <v>14682</v>
      </c>
      <c r="H45" s="112">
        <f t="shared" si="8"/>
        <v>13061</v>
      </c>
      <c r="I45" s="115">
        <v>8670</v>
      </c>
      <c r="J45" s="115">
        <v>4391</v>
      </c>
      <c r="K45" s="112">
        <f t="shared" si="9"/>
        <v>37955</v>
      </c>
      <c r="L45" s="112">
        <v>28821</v>
      </c>
      <c r="M45" s="122">
        <v>9134</v>
      </c>
    </row>
    <row r="46" spans="1:15" x14ac:dyDescent="0.2">
      <c r="A46" s="93">
        <v>2020</v>
      </c>
      <c r="B46" s="112">
        <v>91341</v>
      </c>
      <c r="C46" s="112">
        <v>63388</v>
      </c>
      <c r="D46" s="112">
        <v>27953</v>
      </c>
      <c r="E46" s="115">
        <v>38604</v>
      </c>
      <c r="F46" s="115">
        <v>24910</v>
      </c>
      <c r="G46" s="115">
        <v>13694</v>
      </c>
      <c r="H46" s="112">
        <v>13576</v>
      </c>
      <c r="I46" s="115">
        <v>8870</v>
      </c>
      <c r="J46" s="115">
        <v>4706</v>
      </c>
      <c r="K46" s="112">
        <v>39161</v>
      </c>
      <c r="L46" s="112">
        <v>29608</v>
      </c>
      <c r="M46" s="122">
        <v>9553</v>
      </c>
      <c r="O46" s="30"/>
    </row>
    <row r="47" spans="1:15" x14ac:dyDescent="0.2">
      <c r="A47" s="93">
        <v>2021</v>
      </c>
      <c r="B47" s="160">
        <v>94241</v>
      </c>
      <c r="C47" s="160">
        <v>66898</v>
      </c>
      <c r="D47" s="160">
        <v>27343</v>
      </c>
      <c r="E47" s="160">
        <v>39582</v>
      </c>
      <c r="F47" s="160">
        <v>27122</v>
      </c>
      <c r="G47" s="160">
        <v>12460</v>
      </c>
      <c r="H47" s="160">
        <v>14020</v>
      </c>
      <c r="I47" s="160">
        <v>9061</v>
      </c>
      <c r="J47" s="160">
        <v>4959</v>
      </c>
      <c r="K47" s="160">
        <v>40639</v>
      </c>
      <c r="L47" s="160">
        <v>30715</v>
      </c>
      <c r="M47" s="216">
        <v>9924</v>
      </c>
      <c r="O47" s="30"/>
    </row>
    <row r="48" spans="1:15" x14ac:dyDescent="0.2">
      <c r="A48" s="93">
        <v>2022</v>
      </c>
      <c r="B48" s="112">
        <v>96779</v>
      </c>
      <c r="C48" s="112">
        <v>68602</v>
      </c>
      <c r="D48" s="112">
        <v>28177</v>
      </c>
      <c r="E48" s="115">
        <v>41201</v>
      </c>
      <c r="F48" s="160">
        <v>28356</v>
      </c>
      <c r="G48" s="160">
        <v>12845</v>
      </c>
      <c r="H48" s="112">
        <v>14288</v>
      </c>
      <c r="I48" s="160">
        <v>9129</v>
      </c>
      <c r="J48" s="160">
        <v>5159</v>
      </c>
      <c r="K48" s="112">
        <v>41290</v>
      </c>
      <c r="L48" s="160">
        <v>31117</v>
      </c>
      <c r="M48" s="216">
        <v>10173</v>
      </c>
      <c r="O48" s="30"/>
    </row>
    <row r="49" spans="1:25" ht="14.25" x14ac:dyDescent="0.2">
      <c r="A49" s="93">
        <v>2023</v>
      </c>
      <c r="B49" s="237">
        <v>98700</v>
      </c>
      <c r="C49" s="160">
        <v>69866</v>
      </c>
      <c r="D49" s="160">
        <v>28834</v>
      </c>
      <c r="E49" s="160">
        <v>42177</v>
      </c>
      <c r="F49" s="160">
        <v>29472</v>
      </c>
      <c r="G49" s="160">
        <v>12705</v>
      </c>
      <c r="H49" s="160">
        <v>14488</v>
      </c>
      <c r="I49" s="160">
        <v>9260</v>
      </c>
      <c r="J49" s="160">
        <v>5228</v>
      </c>
      <c r="K49" s="160">
        <v>42035</v>
      </c>
      <c r="L49" s="160">
        <v>31134</v>
      </c>
      <c r="M49" s="216">
        <v>10901</v>
      </c>
      <c r="O49" s="30"/>
    </row>
    <row r="50" spans="1:25" x14ac:dyDescent="0.2">
      <c r="A50" s="94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51" spans="1:25" x14ac:dyDescent="0.2">
      <c r="A51" s="223" t="s">
        <v>137</v>
      </c>
    </row>
    <row r="52" spans="1:25" x14ac:dyDescent="0.2">
      <c r="A52" s="225" t="s">
        <v>132</v>
      </c>
    </row>
    <row r="53" spans="1:25" ht="25.5" customHeight="1" x14ac:dyDescent="0.2">
      <c r="A53" s="246" t="s">
        <v>133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s="278" customFormat="1" ht="25.5" customHeight="1" x14ac:dyDescent="0.2">
      <c r="A54" s="285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</row>
    <row r="55" spans="1:25" s="4" customFormat="1" x14ac:dyDescent="0.2">
      <c r="A55" s="209" t="s">
        <v>27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25" x14ac:dyDescent="0.2">
      <c r="A58" s="273" t="s">
        <v>170</v>
      </c>
    </row>
  </sheetData>
  <mergeCells count="6">
    <mergeCell ref="A53:M53"/>
    <mergeCell ref="B5:D5"/>
    <mergeCell ref="E5:G5"/>
    <mergeCell ref="H5:J5"/>
    <mergeCell ref="K5:M5"/>
    <mergeCell ref="A5:A8"/>
  </mergeCells>
  <phoneticPr fontId="0" type="noConversion"/>
  <hyperlinks>
    <hyperlink ref="A58" r:id="rId1" xr:uid="{F00595C8-899A-42FA-9D97-EB6F471957FE}"/>
  </hyperlinks>
  <pageMargins left="0.27559055118110237" right="0.15748031496062992" top="0.98425196850393704" bottom="0.98425196850393704" header="0.51181102362204722" footer="0.51181102362204722"/>
  <pageSetup paperSize="9" scale="64" orientation="landscape" verticalDpi="0" r:id="rId2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B57"/>
  <sheetViews>
    <sheetView showGridLines="0" zoomScale="90" zoomScaleNormal="90" workbookViewId="0">
      <selection activeCell="D1" sqref="D1"/>
    </sheetView>
  </sheetViews>
  <sheetFormatPr baseColWidth="10" defaultColWidth="11.42578125" defaultRowHeight="12.75" x14ac:dyDescent="0.2"/>
  <cols>
    <col min="1" max="13" width="10.85546875" style="14" customWidth="1"/>
    <col min="14" max="16384" width="11.42578125" style="14"/>
  </cols>
  <sheetData>
    <row r="1" spans="1:28" x14ac:dyDescent="0.2">
      <c r="A1" s="231" t="s">
        <v>152</v>
      </c>
      <c r="B1" s="151"/>
      <c r="C1" s="151"/>
      <c r="D1" s="151"/>
    </row>
    <row r="2" spans="1:28" ht="18" x14ac:dyDescent="0.25">
      <c r="A2" s="1" t="s">
        <v>124</v>
      </c>
      <c r="D2"/>
    </row>
    <row r="3" spans="1:28" ht="15.75" x14ac:dyDescent="0.25">
      <c r="A3" s="3" t="s">
        <v>150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C4" s="123"/>
      <c r="F4" s="123"/>
      <c r="I4" s="123"/>
      <c r="L4" s="123"/>
    </row>
    <row r="5" spans="1:28" ht="16.5" x14ac:dyDescent="0.2">
      <c r="A5" s="120"/>
      <c r="B5" s="119"/>
      <c r="C5" s="75" t="s">
        <v>17</v>
      </c>
      <c r="D5" s="121"/>
      <c r="E5" s="119"/>
      <c r="F5" s="75" t="s">
        <v>118</v>
      </c>
      <c r="G5" s="121"/>
      <c r="H5" s="119"/>
      <c r="I5" s="75" t="s">
        <v>19</v>
      </c>
      <c r="J5" s="121"/>
      <c r="K5" s="124"/>
      <c r="L5" s="125" t="s">
        <v>20</v>
      </c>
      <c r="M5" s="45"/>
    </row>
    <row r="6" spans="1:28" ht="14.25" x14ac:dyDescent="0.2">
      <c r="A6" s="126"/>
      <c r="B6" s="90" t="s">
        <v>17</v>
      </c>
      <c r="C6" s="75" t="s">
        <v>125</v>
      </c>
      <c r="D6" s="76"/>
      <c r="E6" s="90" t="s">
        <v>17</v>
      </c>
      <c r="F6" s="75" t="s">
        <v>125</v>
      </c>
      <c r="G6" s="76"/>
      <c r="H6" s="90" t="s">
        <v>17</v>
      </c>
      <c r="I6" s="75" t="s">
        <v>125</v>
      </c>
      <c r="J6" s="76"/>
      <c r="K6" s="90" t="s">
        <v>17</v>
      </c>
      <c r="L6" s="75" t="s">
        <v>125</v>
      </c>
      <c r="M6" s="75"/>
    </row>
    <row r="7" spans="1:28" ht="14.25" x14ac:dyDescent="0.2">
      <c r="A7" s="69" t="s">
        <v>16</v>
      </c>
      <c r="B7" s="70"/>
      <c r="C7" s="70" t="s">
        <v>126</v>
      </c>
      <c r="D7" s="70" t="s">
        <v>110</v>
      </c>
      <c r="E7" s="70"/>
      <c r="F7" s="70" t="s">
        <v>126</v>
      </c>
      <c r="G7" s="70" t="s">
        <v>110</v>
      </c>
      <c r="H7" s="70"/>
      <c r="I7" s="70" t="s">
        <v>126</v>
      </c>
      <c r="J7" s="70" t="s">
        <v>110</v>
      </c>
      <c r="K7" s="70"/>
      <c r="L7" s="70" t="s">
        <v>126</v>
      </c>
      <c r="M7" s="71" t="s">
        <v>110</v>
      </c>
    </row>
    <row r="8" spans="1:28" x14ac:dyDescent="0.2">
      <c r="A8" s="59">
        <v>1974</v>
      </c>
      <c r="B8" s="127">
        <v>9756</v>
      </c>
      <c r="C8" s="128" t="s">
        <v>42</v>
      </c>
      <c r="D8" s="128" t="s">
        <v>42</v>
      </c>
      <c r="E8" s="127">
        <v>1419</v>
      </c>
      <c r="F8" s="128" t="s">
        <v>42</v>
      </c>
      <c r="G8" s="128" t="s">
        <v>42</v>
      </c>
      <c r="H8" s="127">
        <v>3286</v>
      </c>
      <c r="I8" s="127">
        <v>306</v>
      </c>
      <c r="J8" s="127">
        <v>9</v>
      </c>
      <c r="K8" s="127">
        <v>5051</v>
      </c>
      <c r="L8" s="127">
        <v>606</v>
      </c>
      <c r="M8" s="129">
        <v>12</v>
      </c>
    </row>
    <row r="9" spans="1:28" x14ac:dyDescent="0.2">
      <c r="A9" s="59">
        <v>1977</v>
      </c>
      <c r="B9" s="127">
        <v>10818</v>
      </c>
      <c r="C9" s="128" t="s">
        <v>42</v>
      </c>
      <c r="D9" s="128" t="s">
        <v>42</v>
      </c>
      <c r="E9" s="127">
        <v>1688</v>
      </c>
      <c r="F9" s="128" t="s">
        <v>42</v>
      </c>
      <c r="G9" s="128" t="s">
        <v>42</v>
      </c>
      <c r="H9" s="127">
        <v>3517</v>
      </c>
      <c r="I9" s="127">
        <v>334</v>
      </c>
      <c r="J9" s="127">
        <v>9</v>
      </c>
      <c r="K9" s="127">
        <v>5613</v>
      </c>
      <c r="L9" s="127">
        <v>775</v>
      </c>
      <c r="M9" s="129">
        <v>14</v>
      </c>
    </row>
    <row r="10" spans="1:28" x14ac:dyDescent="0.2">
      <c r="A10" s="59">
        <v>1979</v>
      </c>
      <c r="B10" s="127">
        <v>11851</v>
      </c>
      <c r="C10" s="128" t="s">
        <v>42</v>
      </c>
      <c r="D10" s="128" t="s">
        <v>42</v>
      </c>
      <c r="E10" s="127">
        <v>2017</v>
      </c>
      <c r="F10" s="128" t="s">
        <v>42</v>
      </c>
      <c r="G10" s="128" t="s">
        <v>42</v>
      </c>
      <c r="H10" s="127">
        <v>3982</v>
      </c>
      <c r="I10" s="127">
        <v>375</v>
      </c>
      <c r="J10" s="127">
        <v>9</v>
      </c>
      <c r="K10" s="127">
        <v>5852</v>
      </c>
      <c r="L10" s="127">
        <v>841</v>
      </c>
      <c r="M10" s="129">
        <v>14</v>
      </c>
    </row>
    <row r="11" spans="1:28" x14ac:dyDescent="0.2">
      <c r="A11" s="59">
        <v>1981</v>
      </c>
      <c r="B11" s="127">
        <v>12939</v>
      </c>
      <c r="C11" s="128" t="s">
        <v>42</v>
      </c>
      <c r="D11" s="128" t="s">
        <v>42</v>
      </c>
      <c r="E11" s="127">
        <v>2316</v>
      </c>
      <c r="F11" s="128" t="s">
        <v>42</v>
      </c>
      <c r="G11" s="128" t="s">
        <v>42</v>
      </c>
      <c r="H11" s="127">
        <v>4376</v>
      </c>
      <c r="I11" s="127">
        <v>511</v>
      </c>
      <c r="J11" s="127">
        <v>12</v>
      </c>
      <c r="K11" s="127">
        <v>6247</v>
      </c>
      <c r="L11" s="127">
        <v>955</v>
      </c>
      <c r="M11" s="129">
        <v>15</v>
      </c>
    </row>
    <row r="12" spans="1:28" x14ac:dyDescent="0.2">
      <c r="A12" s="59">
        <v>1983</v>
      </c>
      <c r="B12" s="127">
        <v>14002</v>
      </c>
      <c r="C12" s="128" t="s">
        <v>42</v>
      </c>
      <c r="D12" s="128" t="s">
        <v>42</v>
      </c>
      <c r="E12" s="127">
        <v>2909</v>
      </c>
      <c r="F12" s="128" t="s">
        <v>42</v>
      </c>
      <c r="G12" s="128" t="s">
        <v>42</v>
      </c>
      <c r="H12" s="127">
        <v>4663</v>
      </c>
      <c r="I12" s="127">
        <v>504</v>
      </c>
      <c r="J12" s="127">
        <v>11</v>
      </c>
      <c r="K12" s="127">
        <v>6430</v>
      </c>
      <c r="L12" s="127">
        <v>1032</v>
      </c>
      <c r="M12" s="129">
        <v>16</v>
      </c>
    </row>
    <row r="13" spans="1:28" x14ac:dyDescent="0.2">
      <c r="A13" s="59"/>
      <c r="B13" s="127"/>
      <c r="C13" s="128"/>
      <c r="D13" s="128"/>
      <c r="E13" s="127"/>
      <c r="F13" s="128"/>
      <c r="G13" s="128"/>
      <c r="H13" s="127"/>
      <c r="I13" s="127"/>
      <c r="J13" s="127"/>
      <c r="K13" s="127"/>
      <c r="L13" s="127"/>
      <c r="M13" s="129"/>
    </row>
    <row r="14" spans="1:28" x14ac:dyDescent="0.2">
      <c r="A14" s="59">
        <v>1985</v>
      </c>
      <c r="B14" s="127">
        <v>15923</v>
      </c>
      <c r="C14" s="128" t="s">
        <v>42</v>
      </c>
      <c r="D14" s="128" t="s">
        <v>42</v>
      </c>
      <c r="E14" s="127">
        <v>4475</v>
      </c>
      <c r="F14" s="128" t="s">
        <v>42</v>
      </c>
      <c r="G14" s="128" t="s">
        <v>42</v>
      </c>
      <c r="H14" s="127">
        <v>4792</v>
      </c>
      <c r="I14" s="127">
        <v>638</v>
      </c>
      <c r="J14" s="127">
        <v>13</v>
      </c>
      <c r="K14" s="127">
        <v>6656</v>
      </c>
      <c r="L14" s="127">
        <v>1178</v>
      </c>
      <c r="M14" s="129">
        <v>18</v>
      </c>
    </row>
    <row r="15" spans="1:28" x14ac:dyDescent="0.2">
      <c r="A15" s="59">
        <v>1987</v>
      </c>
      <c r="B15" s="127">
        <v>18128</v>
      </c>
      <c r="C15" s="128" t="s">
        <v>42</v>
      </c>
      <c r="D15" s="128" t="s">
        <v>42</v>
      </c>
      <c r="E15" s="127">
        <v>5897</v>
      </c>
      <c r="F15" s="128" t="s">
        <v>42</v>
      </c>
      <c r="G15" s="128" t="s">
        <v>42</v>
      </c>
      <c r="H15" s="127">
        <v>5343</v>
      </c>
      <c r="I15" s="127">
        <v>843</v>
      </c>
      <c r="J15" s="127">
        <v>16</v>
      </c>
      <c r="K15" s="127">
        <v>6888</v>
      </c>
      <c r="L15" s="127">
        <v>1336</v>
      </c>
      <c r="M15" s="129">
        <v>19</v>
      </c>
    </row>
    <row r="16" spans="1:28" x14ac:dyDescent="0.2">
      <c r="A16" s="59">
        <v>1989</v>
      </c>
      <c r="B16" s="127">
        <v>19515</v>
      </c>
      <c r="C16" s="127">
        <v>3599</v>
      </c>
      <c r="D16" s="127">
        <v>18</v>
      </c>
      <c r="E16" s="127">
        <v>5861</v>
      </c>
      <c r="F16" s="127">
        <v>741</v>
      </c>
      <c r="G16" s="127">
        <v>13</v>
      </c>
      <c r="H16" s="127">
        <v>5882</v>
      </c>
      <c r="I16" s="127">
        <v>1131</v>
      </c>
      <c r="J16" s="127">
        <v>19</v>
      </c>
      <c r="K16" s="127">
        <v>7772</v>
      </c>
      <c r="L16" s="127">
        <v>1727</v>
      </c>
      <c r="M16" s="129">
        <v>22</v>
      </c>
    </row>
    <row r="17" spans="1:13" x14ac:dyDescent="0.2">
      <c r="A17" s="59">
        <v>1991</v>
      </c>
      <c r="B17" s="127">
        <v>20118</v>
      </c>
      <c r="C17" s="127">
        <v>4020</v>
      </c>
      <c r="D17" s="127">
        <v>20</v>
      </c>
      <c r="E17" s="127">
        <v>5671</v>
      </c>
      <c r="F17" s="127">
        <v>780</v>
      </c>
      <c r="G17" s="127">
        <v>14</v>
      </c>
      <c r="H17" s="127">
        <v>5909</v>
      </c>
      <c r="I17" s="127">
        <v>1204</v>
      </c>
      <c r="J17" s="127">
        <v>20</v>
      </c>
      <c r="K17" s="127">
        <v>8538</v>
      </c>
      <c r="L17" s="127">
        <v>2036</v>
      </c>
      <c r="M17" s="129">
        <v>24</v>
      </c>
    </row>
    <row r="18" spans="1:13" x14ac:dyDescent="0.2">
      <c r="A18" s="59">
        <v>1993</v>
      </c>
      <c r="B18" s="127">
        <v>21879</v>
      </c>
      <c r="C18" s="127">
        <v>4837</v>
      </c>
      <c r="D18" s="127">
        <v>22</v>
      </c>
      <c r="E18" s="127">
        <v>6192</v>
      </c>
      <c r="F18" s="127">
        <v>966</v>
      </c>
      <c r="G18" s="127">
        <v>16</v>
      </c>
      <c r="H18" s="127">
        <v>6339</v>
      </c>
      <c r="I18" s="127">
        <v>1500</v>
      </c>
      <c r="J18" s="127">
        <v>24</v>
      </c>
      <c r="K18" s="127">
        <v>9348</v>
      </c>
      <c r="L18" s="127">
        <v>2371</v>
      </c>
      <c r="M18" s="129">
        <v>25</v>
      </c>
    </row>
    <row r="19" spans="1:13" x14ac:dyDescent="0.2">
      <c r="A19" s="59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9"/>
    </row>
    <row r="20" spans="1:13" ht="14.25" x14ac:dyDescent="0.2">
      <c r="A20" s="60" t="s">
        <v>29</v>
      </c>
      <c r="B20" s="127">
        <v>26712</v>
      </c>
      <c r="C20" s="127">
        <v>6454</v>
      </c>
      <c r="D20" s="127">
        <v>23</v>
      </c>
      <c r="E20" s="127">
        <v>8012</v>
      </c>
      <c r="F20" s="127">
        <v>1209</v>
      </c>
      <c r="G20" s="127">
        <v>15</v>
      </c>
      <c r="H20" s="127">
        <v>6048</v>
      </c>
      <c r="I20" s="127">
        <v>1551</v>
      </c>
      <c r="J20" s="127">
        <v>26</v>
      </c>
      <c r="K20" s="127">
        <v>12652</v>
      </c>
      <c r="L20" s="127">
        <v>3694</v>
      </c>
      <c r="M20" s="129">
        <v>29</v>
      </c>
    </row>
    <row r="21" spans="1:13" x14ac:dyDescent="0.2">
      <c r="A21" s="59">
        <v>1997</v>
      </c>
      <c r="B21" s="127">
        <v>30280</v>
      </c>
      <c r="C21" s="127">
        <v>7907</v>
      </c>
      <c r="D21" s="127">
        <v>26</v>
      </c>
      <c r="E21" s="127">
        <v>10377</v>
      </c>
      <c r="F21" s="127">
        <v>1815</v>
      </c>
      <c r="G21" s="127">
        <v>18</v>
      </c>
      <c r="H21" s="127">
        <v>6118</v>
      </c>
      <c r="I21" s="127">
        <v>1730</v>
      </c>
      <c r="J21" s="127">
        <v>28</v>
      </c>
      <c r="K21" s="127">
        <v>13785</v>
      </c>
      <c r="L21" s="127">
        <v>4362</v>
      </c>
      <c r="M21" s="129">
        <v>32</v>
      </c>
    </row>
    <row r="22" spans="1:13" x14ac:dyDescent="0.2">
      <c r="A22" s="60" t="s">
        <v>25</v>
      </c>
      <c r="B22" s="127">
        <v>30994</v>
      </c>
      <c r="C22" s="127">
        <v>8629</v>
      </c>
      <c r="D22" s="127">
        <v>28</v>
      </c>
      <c r="E22" s="127">
        <v>10710</v>
      </c>
      <c r="F22" s="127">
        <v>2063</v>
      </c>
      <c r="G22" s="127">
        <v>19</v>
      </c>
      <c r="H22" s="127">
        <v>5920</v>
      </c>
      <c r="I22" s="127">
        <v>1727</v>
      </c>
      <c r="J22" s="127">
        <v>29</v>
      </c>
      <c r="K22" s="127">
        <v>14364</v>
      </c>
      <c r="L22" s="127">
        <v>4839</v>
      </c>
      <c r="M22" s="129">
        <v>34</v>
      </c>
    </row>
    <row r="23" spans="1:13" x14ac:dyDescent="0.2">
      <c r="A23" s="60">
        <v>2001</v>
      </c>
      <c r="B23" s="127">
        <v>34549</v>
      </c>
      <c r="C23" s="127">
        <v>9904</v>
      </c>
      <c r="D23" s="127">
        <v>28.666531592810212</v>
      </c>
      <c r="E23" s="127">
        <v>13308</v>
      </c>
      <c r="F23" s="127">
        <v>2574</v>
      </c>
      <c r="G23" s="127">
        <v>19.341749323715057</v>
      </c>
      <c r="H23" s="127">
        <v>6077</v>
      </c>
      <c r="I23" s="127">
        <v>1912</v>
      </c>
      <c r="J23" s="127">
        <v>31</v>
      </c>
      <c r="K23" s="127">
        <v>15164</v>
      </c>
      <c r="L23" s="127">
        <v>5418</v>
      </c>
      <c r="M23" s="129">
        <v>36</v>
      </c>
    </row>
    <row r="24" spans="1:13" x14ac:dyDescent="0.2">
      <c r="A24" s="60">
        <v>2003</v>
      </c>
      <c r="B24" s="127">
        <v>35307</v>
      </c>
      <c r="C24" s="127">
        <v>10350</v>
      </c>
      <c r="D24" s="127">
        <v>29.314300280397653</v>
      </c>
      <c r="E24" s="127">
        <v>12741</v>
      </c>
      <c r="F24" s="127">
        <v>2202</v>
      </c>
      <c r="G24" s="127">
        <v>17.282787850247232</v>
      </c>
      <c r="H24" s="127">
        <v>6350</v>
      </c>
      <c r="I24" s="127">
        <v>2049</v>
      </c>
      <c r="J24" s="127">
        <v>32</v>
      </c>
      <c r="K24" s="127">
        <v>16216</v>
      </c>
      <c r="L24" s="127">
        <v>6099</v>
      </c>
      <c r="M24" s="129">
        <v>38</v>
      </c>
    </row>
    <row r="25" spans="1:13" x14ac:dyDescent="0.2">
      <c r="A25" s="8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9"/>
    </row>
    <row r="26" spans="1:13" x14ac:dyDescent="0.2">
      <c r="A26" s="49">
        <v>2005</v>
      </c>
      <c r="B26" s="130">
        <v>36570</v>
      </c>
      <c r="C26" s="130">
        <v>11570</v>
      </c>
      <c r="D26" s="127">
        <v>31.637954607601859</v>
      </c>
      <c r="E26" s="127">
        <v>11999</v>
      </c>
      <c r="F26" s="127">
        <v>2242</v>
      </c>
      <c r="G26" s="127">
        <v>18.68489040753396</v>
      </c>
      <c r="H26" s="127">
        <v>6484</v>
      </c>
      <c r="I26" s="127">
        <v>2207</v>
      </c>
      <c r="J26" s="127">
        <v>34.03763109191857</v>
      </c>
      <c r="K26" s="127">
        <v>18087</v>
      </c>
      <c r="L26" s="127">
        <v>7121</v>
      </c>
      <c r="M26" s="129">
        <v>39.370818820147072</v>
      </c>
    </row>
    <row r="27" spans="1:13" x14ac:dyDescent="0.2">
      <c r="A27" s="49">
        <v>2007</v>
      </c>
      <c r="B27" s="130">
        <v>41347</v>
      </c>
      <c r="C27" s="130">
        <v>13867</v>
      </c>
      <c r="D27" s="127">
        <v>33.538104336469395</v>
      </c>
      <c r="E27" s="127">
        <v>14068</v>
      </c>
      <c r="F27" s="131">
        <v>2788</v>
      </c>
      <c r="G27" s="127">
        <v>19.818026727324426</v>
      </c>
      <c r="H27" s="127">
        <v>7467</v>
      </c>
      <c r="I27" s="131">
        <v>2730</v>
      </c>
      <c r="J27" s="127">
        <v>36.560867818400965</v>
      </c>
      <c r="K27" s="127">
        <v>19812</v>
      </c>
      <c r="L27" s="127">
        <v>8349</v>
      </c>
      <c r="M27" s="132">
        <v>42.1411265899455</v>
      </c>
    </row>
    <row r="28" spans="1:13" x14ac:dyDescent="0.2">
      <c r="A28" s="49">
        <v>2008</v>
      </c>
      <c r="B28" s="130">
        <v>43715</v>
      </c>
      <c r="C28" s="130">
        <v>14902</v>
      </c>
      <c r="D28" s="127">
        <v>34.088985474093562</v>
      </c>
      <c r="E28" s="127">
        <v>15412</v>
      </c>
      <c r="F28" s="131">
        <v>3100</v>
      </c>
      <c r="G28" s="127">
        <v>20.114196729820918</v>
      </c>
      <c r="H28" s="127">
        <v>7713</v>
      </c>
      <c r="I28" s="131">
        <v>2925</v>
      </c>
      <c r="J28" s="127">
        <v>38</v>
      </c>
      <c r="K28" s="127">
        <v>20590</v>
      </c>
      <c r="L28" s="127">
        <v>8877</v>
      </c>
      <c r="M28" s="132">
        <v>43</v>
      </c>
    </row>
    <row r="29" spans="1:13" x14ac:dyDescent="0.2">
      <c r="A29" s="82" t="s">
        <v>26</v>
      </c>
      <c r="B29" s="114">
        <v>44762</v>
      </c>
      <c r="C29" s="114">
        <v>15770</v>
      </c>
      <c r="D29" s="112">
        <v>35.230776104731696</v>
      </c>
      <c r="E29" s="112">
        <v>15249</v>
      </c>
      <c r="F29" s="112">
        <v>3191</v>
      </c>
      <c r="G29" s="112">
        <v>20.925962358187423</v>
      </c>
      <c r="H29" s="112">
        <v>8198</v>
      </c>
      <c r="I29" s="112">
        <v>3187</v>
      </c>
      <c r="J29" s="112">
        <v>38.87533544767016</v>
      </c>
      <c r="K29" s="112">
        <v>21315</v>
      </c>
      <c r="L29" s="112">
        <v>9392</v>
      </c>
      <c r="M29" s="116">
        <v>44.062866525920711</v>
      </c>
    </row>
    <row r="30" spans="1:13" x14ac:dyDescent="0.2">
      <c r="A30" s="82">
        <v>2010</v>
      </c>
      <c r="B30" s="114">
        <f>E30+H30+K30</f>
        <v>44774</v>
      </c>
      <c r="C30" s="114">
        <f>F30+I30+L30</f>
        <v>15998</v>
      </c>
      <c r="D30" s="115">
        <f>C30/B30*100</f>
        <v>35.730557913074549</v>
      </c>
      <c r="E30" s="115">
        <v>14854</v>
      </c>
      <c r="F30" s="115">
        <v>3121</v>
      </c>
      <c r="G30" s="115">
        <f>F30/E30*100</f>
        <v>21.011175440958667</v>
      </c>
      <c r="H30" s="112">
        <v>8277</v>
      </c>
      <c r="I30" s="112">
        <v>3270</v>
      </c>
      <c r="J30" s="112">
        <v>39.521681362483392</v>
      </c>
      <c r="K30" s="112">
        <v>21643</v>
      </c>
      <c r="L30" s="112">
        <v>9607</v>
      </c>
      <c r="M30" s="113">
        <v>44.377714127321447</v>
      </c>
    </row>
    <row r="31" spans="1:13" x14ac:dyDescent="0.2">
      <c r="A31" s="82"/>
      <c r="B31" s="114"/>
      <c r="C31" s="114"/>
      <c r="D31" s="115"/>
      <c r="E31" s="115"/>
      <c r="F31" s="115"/>
      <c r="G31" s="115"/>
      <c r="H31" s="112"/>
      <c r="I31" s="112"/>
      <c r="J31" s="112"/>
      <c r="K31" s="112"/>
      <c r="L31" s="112"/>
      <c r="M31" s="113"/>
    </row>
    <row r="32" spans="1:13" x14ac:dyDescent="0.2">
      <c r="A32" s="82">
        <v>2011</v>
      </c>
      <c r="B32" s="134">
        <f t="shared" ref="B32:C38" si="0">IFERROR(E32+H32+K32,"..")</f>
        <v>45578</v>
      </c>
      <c r="C32" s="134">
        <f t="shared" si="0"/>
        <v>16504</v>
      </c>
      <c r="D32" s="115">
        <f t="shared" ref="D32:D38" si="1">IFERROR(C32/B32*100,"..")</f>
        <v>36.21045241125104</v>
      </c>
      <c r="E32" s="115">
        <v>15332</v>
      </c>
      <c r="F32" s="115">
        <v>3304</v>
      </c>
      <c r="G32" s="115">
        <f t="shared" ref="G32:G38" si="2">IFERROR(F32/E32*100,"..")</f>
        <v>21.549699973910773</v>
      </c>
      <c r="H32" s="115">
        <v>8434</v>
      </c>
      <c r="I32" s="115">
        <v>3417</v>
      </c>
      <c r="J32" s="115">
        <f t="shared" ref="J32:J38" si="3">IFERROR(I32/H32*100,"..")</f>
        <v>40.514583827365428</v>
      </c>
      <c r="K32" s="112">
        <v>21812</v>
      </c>
      <c r="L32" s="112">
        <v>9783</v>
      </c>
      <c r="M32" s="113">
        <v>44.851457913075372</v>
      </c>
    </row>
    <row r="33" spans="1:17" x14ac:dyDescent="0.2">
      <c r="A33" s="82">
        <v>2012</v>
      </c>
      <c r="B33" s="134">
        <f t="shared" si="0"/>
        <v>46747</v>
      </c>
      <c r="C33" s="134" t="str">
        <f t="shared" si="0"/>
        <v>..</v>
      </c>
      <c r="D33" s="115" t="str">
        <f t="shared" si="1"/>
        <v>..</v>
      </c>
      <c r="E33" s="115">
        <v>16460</v>
      </c>
      <c r="F33" s="115" t="s">
        <v>42</v>
      </c>
      <c r="G33" s="115" t="str">
        <f t="shared" si="2"/>
        <v>..</v>
      </c>
      <c r="H33" s="115">
        <v>8386</v>
      </c>
      <c r="I33" s="115">
        <v>3438</v>
      </c>
      <c r="J33" s="115">
        <f t="shared" si="3"/>
        <v>40.996899594562365</v>
      </c>
      <c r="K33" s="112">
        <v>21901</v>
      </c>
      <c r="L33" s="112">
        <v>10010</v>
      </c>
      <c r="M33" s="113">
        <f>L33/K33*100</f>
        <v>45.705675539929686</v>
      </c>
    </row>
    <row r="34" spans="1:17" x14ac:dyDescent="0.2">
      <c r="A34" s="82">
        <v>2013</v>
      </c>
      <c r="B34" s="134">
        <f t="shared" si="0"/>
        <v>47795</v>
      </c>
      <c r="C34" s="134">
        <f t="shared" si="0"/>
        <v>17219</v>
      </c>
      <c r="D34" s="115">
        <f t="shared" si="1"/>
        <v>36.026781044042266</v>
      </c>
      <c r="E34" s="115">
        <f>+'A.3.10'!F37</f>
        <v>16667</v>
      </c>
      <c r="F34" s="115">
        <v>3148</v>
      </c>
      <c r="G34" s="115">
        <f t="shared" si="2"/>
        <v>18.887622247555051</v>
      </c>
      <c r="H34" s="115">
        <f>+'A.3.10'!I37</f>
        <v>8540</v>
      </c>
      <c r="I34" s="115">
        <v>3567</v>
      </c>
      <c r="J34" s="115">
        <f t="shared" si="3"/>
        <v>41.768149882903984</v>
      </c>
      <c r="K34" s="112">
        <f>+'A.3.10'!L37</f>
        <v>22588</v>
      </c>
      <c r="L34" s="112">
        <v>10504</v>
      </c>
      <c r="M34" s="113">
        <f>L34/K34*100</f>
        <v>46.502567735080575</v>
      </c>
    </row>
    <row r="35" spans="1:17" x14ac:dyDescent="0.2">
      <c r="A35" s="82">
        <v>2014</v>
      </c>
      <c r="B35" s="134">
        <f t="shared" si="0"/>
        <v>50024</v>
      </c>
      <c r="C35" s="134">
        <f t="shared" si="0"/>
        <v>18725</v>
      </c>
      <c r="D35" s="115">
        <f t="shared" si="1"/>
        <v>37.432032624340316</v>
      </c>
      <c r="E35" s="115">
        <v>18180</v>
      </c>
      <c r="F35" s="145">
        <v>4084</v>
      </c>
      <c r="G35" s="115">
        <f t="shared" si="2"/>
        <v>22.464246424642464</v>
      </c>
      <c r="H35" s="115">
        <v>8440</v>
      </c>
      <c r="I35" s="115">
        <v>3564</v>
      </c>
      <c r="J35" s="115">
        <f t="shared" si="3"/>
        <v>42.227488151658768</v>
      </c>
      <c r="K35" s="112">
        <v>23404</v>
      </c>
      <c r="L35" s="112">
        <v>11077</v>
      </c>
      <c r="M35" s="113">
        <f>L35/K35*100</f>
        <v>47.329516321996238</v>
      </c>
    </row>
    <row r="36" spans="1:17" x14ac:dyDescent="0.2">
      <c r="A36" s="93">
        <v>2015</v>
      </c>
      <c r="B36" s="134">
        <f t="shared" si="0"/>
        <v>52181</v>
      </c>
      <c r="C36" s="134">
        <f t="shared" si="0"/>
        <v>19507</v>
      </c>
      <c r="D36" s="115">
        <f t="shared" si="1"/>
        <v>37.383338763151336</v>
      </c>
      <c r="E36" s="115">
        <v>19236</v>
      </c>
      <c r="F36" s="150">
        <v>4217</v>
      </c>
      <c r="G36" s="115">
        <f t="shared" si="2"/>
        <v>21.922437097109587</v>
      </c>
      <c r="H36" s="115">
        <v>8341</v>
      </c>
      <c r="I36" s="115">
        <v>3581</v>
      </c>
      <c r="J36" s="115">
        <f t="shared" si="3"/>
        <v>42.932502098069776</v>
      </c>
      <c r="K36" s="112">
        <v>24604</v>
      </c>
      <c r="L36" s="112">
        <v>11709</v>
      </c>
      <c r="M36" s="113">
        <f>L36/K36*100</f>
        <v>47.589822793041783</v>
      </c>
    </row>
    <row r="37" spans="1:17" x14ac:dyDescent="0.2">
      <c r="A37" s="93"/>
      <c r="B37" s="134"/>
      <c r="C37" s="134"/>
      <c r="D37" s="115"/>
      <c r="E37" s="115"/>
      <c r="F37" s="150"/>
      <c r="G37" s="115"/>
      <c r="H37" s="115"/>
      <c r="I37" s="115"/>
      <c r="J37" s="115"/>
      <c r="K37" s="112"/>
      <c r="L37" s="112"/>
      <c r="M37" s="113"/>
    </row>
    <row r="38" spans="1:17" x14ac:dyDescent="0.2">
      <c r="A38" s="93">
        <v>2016</v>
      </c>
      <c r="B38" s="134">
        <f t="shared" si="0"/>
        <v>54601</v>
      </c>
      <c r="C38" s="134">
        <f t="shared" si="0"/>
        <v>20520</v>
      </c>
      <c r="D38" s="115">
        <f t="shared" si="1"/>
        <v>37.581729272357649</v>
      </c>
      <c r="E38" s="115">
        <v>20729</v>
      </c>
      <c r="F38" s="150">
        <v>4622</v>
      </c>
      <c r="G38" s="115">
        <f t="shared" si="2"/>
        <v>22.297264701625743</v>
      </c>
      <c r="H38" s="115">
        <v>8334</v>
      </c>
      <c r="I38" s="115">
        <v>3593</v>
      </c>
      <c r="J38" s="115">
        <f t="shared" si="3"/>
        <v>43.11255099592033</v>
      </c>
      <c r="K38" s="112">
        <v>25538</v>
      </c>
      <c r="L38" s="112">
        <v>12305</v>
      </c>
      <c r="M38" s="113">
        <f>L38/K38*100</f>
        <v>48.183099694572796</v>
      </c>
    </row>
    <row r="39" spans="1:17" x14ac:dyDescent="0.2">
      <c r="A39" s="93">
        <v>2017</v>
      </c>
      <c r="B39" s="134">
        <f t="shared" ref="B39:B41" si="4">IFERROR(E39+H39+K39,"..")</f>
        <v>57934</v>
      </c>
      <c r="C39" s="134">
        <f t="shared" ref="C39:C41" si="5">IFERROR(F39+I39+L39,"..")</f>
        <v>22052</v>
      </c>
      <c r="D39" s="115">
        <f t="shared" ref="D39:D44" si="6">IFERROR(C39/B39*100,"..")</f>
        <v>38.064003866468745</v>
      </c>
      <c r="E39" s="115">
        <v>22451</v>
      </c>
      <c r="F39" s="150">
        <v>5208</v>
      </c>
      <c r="G39" s="115">
        <f t="shared" ref="G39:G44" si="7">IFERROR(F39/E39*100,"..")</f>
        <v>23.197184980624471</v>
      </c>
      <c r="H39" s="115">
        <v>8390</v>
      </c>
      <c r="I39" s="115">
        <v>3655</v>
      </c>
      <c r="J39" s="115">
        <f t="shared" ref="J39:J44" si="8">IFERROR(I39/H39*100,"..")</f>
        <v>43.563766388557809</v>
      </c>
      <c r="K39" s="112">
        <v>27093</v>
      </c>
      <c r="L39" s="112">
        <v>13189</v>
      </c>
      <c r="M39" s="113">
        <f t="shared" ref="M39:M44" si="9">L39/K39*100</f>
        <v>48.680470970361348</v>
      </c>
    </row>
    <row r="40" spans="1:17" x14ac:dyDescent="0.2">
      <c r="A40" s="93">
        <v>2018</v>
      </c>
      <c r="B40" s="134">
        <f t="shared" si="4"/>
        <v>59629.3</v>
      </c>
      <c r="C40" s="134">
        <f t="shared" si="5"/>
        <v>23112</v>
      </c>
      <c r="D40" s="115">
        <f t="shared" si="6"/>
        <v>38.759468918803336</v>
      </c>
      <c r="E40" s="115">
        <v>23135.3</v>
      </c>
      <c r="F40" s="150">
        <v>5442</v>
      </c>
      <c r="G40" s="115">
        <f t="shared" si="7"/>
        <v>23.522495926138845</v>
      </c>
      <c r="H40" s="115">
        <v>8651</v>
      </c>
      <c r="I40" s="115">
        <v>3817</v>
      </c>
      <c r="J40" s="115">
        <f t="shared" si="8"/>
        <v>44.122066813085191</v>
      </c>
      <c r="K40" s="112">
        <v>27843</v>
      </c>
      <c r="L40" s="112">
        <v>13853</v>
      </c>
      <c r="M40" s="113">
        <f t="shared" si="9"/>
        <v>49.753977660453259</v>
      </c>
    </row>
    <row r="41" spans="1:17" x14ac:dyDescent="0.2">
      <c r="A41" s="93">
        <v>2019</v>
      </c>
      <c r="B41" s="134">
        <f t="shared" si="4"/>
        <v>61657</v>
      </c>
      <c r="C41" s="134">
        <f t="shared" si="5"/>
        <v>23794</v>
      </c>
      <c r="D41" s="115">
        <f t="shared" si="6"/>
        <v>38.5909142514232</v>
      </c>
      <c r="E41" s="115">
        <v>24166</v>
      </c>
      <c r="F41" s="150">
        <v>5445</v>
      </c>
      <c r="G41" s="115">
        <f t="shared" si="7"/>
        <v>22.531656045684016</v>
      </c>
      <c r="H41" s="115">
        <v>8670</v>
      </c>
      <c r="I41" s="115">
        <v>3871</v>
      </c>
      <c r="J41" s="115">
        <f t="shared" si="8"/>
        <v>44.648212226066896</v>
      </c>
      <c r="K41" s="112">
        <v>28821</v>
      </c>
      <c r="L41" s="112">
        <v>14478</v>
      </c>
      <c r="M41" s="113">
        <f t="shared" si="9"/>
        <v>50.234204226085147</v>
      </c>
    </row>
    <row r="42" spans="1:17" x14ac:dyDescent="0.2">
      <c r="A42" s="93">
        <v>2020</v>
      </c>
      <c r="B42" s="134">
        <v>63388</v>
      </c>
      <c r="C42" s="134">
        <v>24397</v>
      </c>
      <c r="D42" s="115">
        <f t="shared" si="6"/>
        <v>38.488357417807791</v>
      </c>
      <c r="E42" s="115">
        <v>24910</v>
      </c>
      <c r="F42" s="150">
        <v>5599</v>
      </c>
      <c r="G42" s="115">
        <f t="shared" si="7"/>
        <v>22.476916900843037</v>
      </c>
      <c r="H42" s="115">
        <v>8870</v>
      </c>
      <c r="I42" s="115">
        <v>4037</v>
      </c>
      <c r="J42" s="115">
        <f t="shared" si="8"/>
        <v>45.512965050732809</v>
      </c>
      <c r="K42" s="112">
        <v>29608</v>
      </c>
      <c r="L42" s="112">
        <v>14761</v>
      </c>
      <c r="M42" s="113">
        <f t="shared" si="9"/>
        <v>49.854768981356386</v>
      </c>
    </row>
    <row r="43" spans="1:17" x14ac:dyDescent="0.2">
      <c r="A43" s="93"/>
      <c r="B43" s="93"/>
      <c r="C43" s="93"/>
      <c r="D43" s="115"/>
      <c r="E43" s="93"/>
      <c r="F43" s="93"/>
      <c r="G43" s="115"/>
      <c r="H43" s="93"/>
      <c r="I43" s="93"/>
      <c r="J43" s="115"/>
      <c r="K43" s="112"/>
      <c r="L43" s="112"/>
      <c r="M43" s="113"/>
    </row>
    <row r="44" spans="1:17" x14ac:dyDescent="0.2">
      <c r="A44" s="93">
        <v>2021</v>
      </c>
      <c r="B44" s="217">
        <f>SUM(E44,H44,K44)</f>
        <v>66898</v>
      </c>
      <c r="C44" s="217">
        <f>SUM(F44,I44,L44)</f>
        <v>25787</v>
      </c>
      <c r="D44" s="115">
        <f t="shared" si="6"/>
        <v>38.546742802475407</v>
      </c>
      <c r="E44" s="217">
        <v>27122</v>
      </c>
      <c r="F44" s="217">
        <v>5903</v>
      </c>
      <c r="G44" s="115">
        <f t="shared" si="7"/>
        <v>21.764619128382861</v>
      </c>
      <c r="H44" s="131">
        <v>9061</v>
      </c>
      <c r="I44" s="203">
        <v>4147</v>
      </c>
      <c r="J44" s="115">
        <f t="shared" si="8"/>
        <v>45.767575322812057</v>
      </c>
      <c r="K44" s="112">
        <v>30715</v>
      </c>
      <c r="L44" s="112">
        <v>15737</v>
      </c>
      <c r="M44" s="113">
        <f t="shared" si="9"/>
        <v>51.235552661566011</v>
      </c>
    </row>
    <row r="45" spans="1:17" x14ac:dyDescent="0.2">
      <c r="A45" s="93">
        <v>2022</v>
      </c>
      <c r="B45" s="217">
        <v>68602</v>
      </c>
      <c r="C45" s="217">
        <v>26487</v>
      </c>
      <c r="D45" s="115">
        <v>38.732106935657853</v>
      </c>
      <c r="E45" s="217">
        <v>28356</v>
      </c>
      <c r="F45" s="217">
        <v>6157</v>
      </c>
      <c r="G45" s="115">
        <v>21.713217661165185</v>
      </c>
      <c r="H45" s="131">
        <v>9129</v>
      </c>
      <c r="I45" s="203">
        <v>4232</v>
      </c>
      <c r="J45" s="115">
        <v>46.357760981487566</v>
      </c>
      <c r="K45" s="112">
        <v>31117</v>
      </c>
      <c r="L45" s="112">
        <v>16182</v>
      </c>
      <c r="M45" s="113">
        <v>52.003727865796833</v>
      </c>
    </row>
    <row r="46" spans="1:17" x14ac:dyDescent="0.2">
      <c r="A46" s="93">
        <v>2023</v>
      </c>
      <c r="B46" s="217">
        <v>69866</v>
      </c>
      <c r="C46" s="217">
        <v>27284</v>
      </c>
      <c r="D46" s="115">
        <v>39.051899350184641</v>
      </c>
      <c r="E46" s="217">
        <v>29472</v>
      </c>
      <c r="F46" s="217">
        <v>6580</v>
      </c>
      <c r="G46" s="115">
        <v>22.326275787187839</v>
      </c>
      <c r="H46" s="131">
        <v>9260</v>
      </c>
      <c r="I46" s="203">
        <v>4311</v>
      </c>
      <c r="J46" s="115">
        <v>46.555075593952481</v>
      </c>
      <c r="K46" s="112">
        <v>31134</v>
      </c>
      <c r="L46" s="112">
        <v>16393</v>
      </c>
      <c r="M46" s="113">
        <v>52.653048114601397</v>
      </c>
    </row>
    <row r="47" spans="1:17" x14ac:dyDescent="0.2">
      <c r="A47" s="49"/>
      <c r="B47" s="113"/>
      <c r="C47" s="113"/>
      <c r="D47" s="122"/>
      <c r="E47" s="122"/>
      <c r="F47" s="122"/>
      <c r="G47" s="122"/>
      <c r="H47" s="113"/>
      <c r="I47" s="113"/>
      <c r="J47" s="113"/>
      <c r="K47" s="113"/>
      <c r="L47" s="113"/>
      <c r="M47" s="113"/>
    </row>
    <row r="48" spans="1:17" x14ac:dyDescent="0.2">
      <c r="A48" s="223" t="s">
        <v>134</v>
      </c>
      <c r="B48" s="113"/>
      <c r="C48" s="113"/>
      <c r="D48" s="122"/>
      <c r="E48" s="122"/>
      <c r="F48" s="122"/>
      <c r="G48" s="122"/>
      <c r="H48" s="113"/>
      <c r="I48" s="113"/>
      <c r="J48" s="113"/>
      <c r="K48" s="113"/>
      <c r="L48" s="113"/>
      <c r="M48" s="113"/>
      <c r="Q48"/>
    </row>
    <row r="49" spans="1:17" x14ac:dyDescent="0.2">
      <c r="A49" s="229" t="s">
        <v>135</v>
      </c>
      <c r="B49" s="113"/>
      <c r="C49" s="113"/>
      <c r="D49" s="122"/>
      <c r="E49" s="122"/>
      <c r="F49" s="122"/>
      <c r="G49" s="122"/>
      <c r="H49" s="113"/>
      <c r="I49" s="113"/>
      <c r="J49" s="113"/>
      <c r="K49" s="113"/>
      <c r="L49" s="113"/>
      <c r="M49" s="113"/>
      <c r="Q49"/>
    </row>
    <row r="50" spans="1:17" x14ac:dyDescent="0.2">
      <c r="A50" s="229" t="s">
        <v>136</v>
      </c>
      <c r="B50" s="113"/>
      <c r="C50" s="113"/>
      <c r="D50" s="122"/>
      <c r="E50" s="122"/>
      <c r="F50" s="122"/>
      <c r="G50" s="122"/>
      <c r="H50" s="113"/>
      <c r="I50" s="113"/>
      <c r="J50" s="113"/>
      <c r="K50" s="113"/>
      <c r="L50" s="113"/>
      <c r="M50" s="113"/>
      <c r="Q50"/>
    </row>
    <row r="51" spans="1:17" ht="12.75" customHeight="1" x14ac:dyDescent="0.2">
      <c r="A51" s="13" t="s">
        <v>127</v>
      </c>
    </row>
    <row r="52" spans="1:17" x14ac:dyDescent="0.2">
      <c r="A52" s="80" t="s">
        <v>128</v>
      </c>
    </row>
    <row r="53" spans="1:17" ht="12.75" customHeight="1" x14ac:dyDescent="0.2">
      <c r="A53" s="13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7" s="4" customFormat="1" x14ac:dyDescent="0.2">
      <c r="A54" s="209" t="s">
        <v>27</v>
      </c>
      <c r="B54" s="210"/>
      <c r="C54" s="211"/>
      <c r="D54" s="158"/>
      <c r="E54" s="158"/>
      <c r="F54" s="158"/>
      <c r="G54" s="158"/>
      <c r="H54" s="158"/>
      <c r="I54" s="158"/>
      <c r="J54" s="158"/>
      <c r="K54" s="158"/>
      <c r="L54" s="158"/>
      <c r="M54" s="158"/>
    </row>
    <row r="57" spans="1:17" x14ac:dyDescent="0.2">
      <c r="A57" s="287" t="s">
        <v>170</v>
      </c>
      <c r="G57" s="14" t="s">
        <v>129</v>
      </c>
    </row>
  </sheetData>
  <phoneticPr fontId="0" type="noConversion"/>
  <hyperlinks>
    <hyperlink ref="A57" r:id="rId1" xr:uid="{787906B1-6C42-4A38-8326-6A9BADD3987A}"/>
  </hyperlinks>
  <pageMargins left="0.4" right="0.17" top="0.984251969" bottom="0.984251969" header="0.5" footer="0.5"/>
  <pageSetup paperSize="9" scale="68" orientation="landscape" verticalDpi="0" r:id="rId2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62"/>
  <sheetViews>
    <sheetView showGridLines="0" tabSelected="1" zoomScale="90" zoomScaleNormal="90" workbookViewId="0">
      <pane ySplit="4" topLeftCell="A5" activePane="bottomLeft" state="frozen"/>
      <selection pane="bottomLeft" activeCell="A5" sqref="A5"/>
    </sheetView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4" width="11" style="14" bestFit="1" customWidth="1"/>
    <col min="15" max="16" width="8.7109375" style="14" customWidth="1"/>
    <col min="17" max="17" width="8.7109375" style="14" hidden="1" customWidth="1"/>
    <col min="18" max="18" width="8.7109375" style="14" customWidth="1"/>
    <col min="19" max="16384" width="8.7109375" style="14"/>
  </cols>
  <sheetData>
    <row r="1" spans="1:13" x14ac:dyDescent="0.2">
      <c r="A1" s="231" t="s">
        <v>152</v>
      </c>
      <c r="B1" s="151"/>
      <c r="C1" s="151"/>
      <c r="D1" s="4"/>
      <c r="F1" s="141"/>
      <c r="G1" s="141"/>
      <c r="H1" s="137"/>
    </row>
    <row r="2" spans="1:13" ht="18" x14ac:dyDescent="0.25">
      <c r="A2" s="1" t="s">
        <v>130</v>
      </c>
    </row>
    <row r="3" spans="1:13" ht="15.75" x14ac:dyDescent="0.25">
      <c r="A3" s="3" t="s">
        <v>151</v>
      </c>
      <c r="B3" s="2"/>
    </row>
    <row r="4" spans="1:13" ht="12.75" customHeight="1" x14ac:dyDescent="0.2"/>
    <row r="5" spans="1:13" ht="16.5" x14ac:dyDescent="0.2">
      <c r="A5" s="62"/>
      <c r="B5" s="245" t="s">
        <v>17</v>
      </c>
      <c r="C5" s="245"/>
      <c r="D5" s="245"/>
      <c r="E5" s="245" t="s">
        <v>118</v>
      </c>
      <c r="F5" s="245"/>
      <c r="G5" s="245"/>
      <c r="H5" s="245" t="s">
        <v>19</v>
      </c>
      <c r="I5" s="245"/>
      <c r="J5" s="245"/>
      <c r="K5" s="245" t="s">
        <v>20</v>
      </c>
      <c r="L5" s="245"/>
      <c r="M5" s="240"/>
    </row>
    <row r="6" spans="1:13" ht="14.25" x14ac:dyDescent="0.2">
      <c r="A6" s="63"/>
      <c r="B6" s="85"/>
      <c r="C6" s="87" t="s">
        <v>119</v>
      </c>
      <c r="D6" s="84" t="s">
        <v>120</v>
      </c>
      <c r="E6" s="85"/>
      <c r="F6" s="87" t="s">
        <v>119</v>
      </c>
      <c r="G6" s="84" t="s">
        <v>120</v>
      </c>
      <c r="H6" s="85"/>
      <c r="I6" s="87" t="s">
        <v>119</v>
      </c>
      <c r="J6" s="84" t="s">
        <v>120</v>
      </c>
      <c r="K6" s="85"/>
      <c r="L6" s="87" t="s">
        <v>119</v>
      </c>
      <c r="M6" s="83" t="s">
        <v>120</v>
      </c>
    </row>
    <row r="7" spans="1:13" ht="14.25" x14ac:dyDescent="0.2">
      <c r="A7" s="63"/>
      <c r="B7" s="85"/>
      <c r="C7" s="87" t="s">
        <v>121</v>
      </c>
      <c r="D7" s="84" t="s">
        <v>122</v>
      </c>
      <c r="E7" s="85"/>
      <c r="F7" s="83" t="s">
        <v>121</v>
      </c>
      <c r="G7" s="88" t="s">
        <v>122</v>
      </c>
      <c r="H7" s="85"/>
      <c r="I7" s="83" t="s">
        <v>121</v>
      </c>
      <c r="J7" s="88" t="s">
        <v>122</v>
      </c>
      <c r="K7" s="85"/>
      <c r="L7" s="83" t="s">
        <v>121</v>
      </c>
      <c r="M7" s="86" t="s">
        <v>122</v>
      </c>
    </row>
    <row r="8" spans="1:13" s="21" customFormat="1" ht="14.25" x14ac:dyDescent="0.2">
      <c r="A8" s="64" t="s">
        <v>16</v>
      </c>
      <c r="B8" s="70" t="s">
        <v>17</v>
      </c>
      <c r="C8" s="70" t="s">
        <v>123</v>
      </c>
      <c r="D8" s="70" t="s">
        <v>123</v>
      </c>
      <c r="E8" s="70" t="s">
        <v>17</v>
      </c>
      <c r="F8" s="70" t="s">
        <v>123</v>
      </c>
      <c r="G8" s="70" t="s">
        <v>123</v>
      </c>
      <c r="H8" s="70" t="s">
        <v>17</v>
      </c>
      <c r="I8" s="70" t="s">
        <v>123</v>
      </c>
      <c r="J8" s="70" t="s">
        <v>123</v>
      </c>
      <c r="K8" s="70" t="s">
        <v>17</v>
      </c>
      <c r="L8" s="70" t="s">
        <v>123</v>
      </c>
      <c r="M8" s="71" t="s">
        <v>123</v>
      </c>
    </row>
    <row r="9" spans="1:13" x14ac:dyDescent="0.2">
      <c r="A9" s="59">
        <v>1970</v>
      </c>
      <c r="B9" s="112">
        <v>9857</v>
      </c>
      <c r="C9" s="112">
        <v>4317</v>
      </c>
      <c r="D9" s="112">
        <v>5540</v>
      </c>
      <c r="E9" s="112">
        <v>3067</v>
      </c>
      <c r="F9" s="112">
        <v>867</v>
      </c>
      <c r="G9" s="112">
        <v>2200</v>
      </c>
      <c r="H9" s="112">
        <v>3820</v>
      </c>
      <c r="I9" s="112">
        <v>1663</v>
      </c>
      <c r="J9" s="112">
        <v>2157</v>
      </c>
      <c r="K9" s="112">
        <v>2970</v>
      </c>
      <c r="L9" s="112">
        <v>1787</v>
      </c>
      <c r="M9" s="113">
        <v>1183</v>
      </c>
    </row>
    <row r="10" spans="1:13" x14ac:dyDescent="0.2">
      <c r="A10" s="59">
        <v>1972</v>
      </c>
      <c r="B10" s="112">
        <v>11395</v>
      </c>
      <c r="C10" s="112">
        <v>5115</v>
      </c>
      <c r="D10" s="112">
        <v>6280</v>
      </c>
      <c r="E10" s="112">
        <v>3395</v>
      </c>
      <c r="F10" s="112">
        <v>976</v>
      </c>
      <c r="G10" s="112">
        <v>2419</v>
      </c>
      <c r="H10" s="112">
        <v>4400</v>
      </c>
      <c r="I10" s="112">
        <v>1992</v>
      </c>
      <c r="J10" s="112">
        <v>2408</v>
      </c>
      <c r="K10" s="112">
        <v>3600</v>
      </c>
      <c r="L10" s="112">
        <v>2147</v>
      </c>
      <c r="M10" s="113">
        <v>1453</v>
      </c>
    </row>
    <row r="11" spans="1:13" x14ac:dyDescent="0.2">
      <c r="A11" s="59">
        <v>1974</v>
      </c>
      <c r="B11" s="112">
        <v>12459</v>
      </c>
      <c r="C11" s="112">
        <v>5630</v>
      </c>
      <c r="D11" s="112">
        <v>6829</v>
      </c>
      <c r="E11" s="112">
        <v>3460</v>
      </c>
      <c r="F11" s="112">
        <v>1011</v>
      </c>
      <c r="G11" s="112">
        <v>2449</v>
      </c>
      <c r="H11" s="112">
        <v>5007</v>
      </c>
      <c r="I11" s="112">
        <v>2309</v>
      </c>
      <c r="J11" s="112">
        <v>2698</v>
      </c>
      <c r="K11" s="112">
        <v>3992</v>
      </c>
      <c r="L11" s="112">
        <v>2310</v>
      </c>
      <c r="M11" s="113">
        <v>1682</v>
      </c>
    </row>
    <row r="12" spans="1:13" x14ac:dyDescent="0.2">
      <c r="A12" s="59">
        <v>1977</v>
      </c>
      <c r="B12" s="112">
        <v>13860</v>
      </c>
      <c r="C12" s="112">
        <v>6358</v>
      </c>
      <c r="D12" s="112">
        <v>7502</v>
      </c>
      <c r="E12" s="112">
        <v>4003</v>
      </c>
      <c r="F12" s="112">
        <v>1202</v>
      </c>
      <c r="G12" s="112">
        <v>2801</v>
      </c>
      <c r="H12" s="112">
        <v>5333</v>
      </c>
      <c r="I12" s="112">
        <v>2556</v>
      </c>
      <c r="J12" s="112">
        <v>2777</v>
      </c>
      <c r="K12" s="112">
        <v>4524</v>
      </c>
      <c r="L12" s="112">
        <v>2600</v>
      </c>
      <c r="M12" s="113">
        <v>1924</v>
      </c>
    </row>
    <row r="13" spans="1:13" x14ac:dyDescent="0.2">
      <c r="A13" s="59">
        <v>1979</v>
      </c>
      <c r="B13" s="112">
        <v>14810</v>
      </c>
      <c r="C13" s="112">
        <v>7112</v>
      </c>
      <c r="D13" s="112">
        <v>7698</v>
      </c>
      <c r="E13" s="112">
        <v>4390</v>
      </c>
      <c r="F13" s="112">
        <v>1390</v>
      </c>
      <c r="G13" s="112">
        <v>3000</v>
      </c>
      <c r="H13" s="112">
        <v>5638</v>
      </c>
      <c r="I13" s="112">
        <v>2906</v>
      </c>
      <c r="J13" s="112">
        <v>2732</v>
      </c>
      <c r="K13" s="112">
        <v>4782</v>
      </c>
      <c r="L13" s="112">
        <v>2816</v>
      </c>
      <c r="M13" s="113">
        <v>1966</v>
      </c>
    </row>
    <row r="14" spans="1:13" x14ac:dyDescent="0.2">
      <c r="A14" s="59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59">
        <v>1981</v>
      </c>
      <c r="B15" s="112">
        <v>15025</v>
      </c>
      <c r="C15" s="112">
        <v>7548</v>
      </c>
      <c r="D15" s="112">
        <v>7477</v>
      </c>
      <c r="E15" s="112">
        <v>4201</v>
      </c>
      <c r="F15" s="112">
        <v>1524</v>
      </c>
      <c r="G15" s="112">
        <v>2677</v>
      </c>
      <c r="H15" s="112">
        <v>5885</v>
      </c>
      <c r="I15" s="112">
        <v>3125</v>
      </c>
      <c r="J15" s="112">
        <v>2760</v>
      </c>
      <c r="K15" s="112">
        <v>4939</v>
      </c>
      <c r="L15" s="112">
        <v>2899</v>
      </c>
      <c r="M15" s="113">
        <v>2040</v>
      </c>
    </row>
    <row r="16" spans="1:13" x14ac:dyDescent="0.2">
      <c r="A16" s="59">
        <v>1983</v>
      </c>
      <c r="B16" s="112">
        <v>16188</v>
      </c>
      <c r="C16" s="112">
        <v>8350</v>
      </c>
      <c r="D16" s="112">
        <v>7838</v>
      </c>
      <c r="E16" s="112">
        <v>4409</v>
      </c>
      <c r="F16" s="112">
        <v>1821</v>
      </c>
      <c r="G16" s="112">
        <v>2588</v>
      </c>
      <c r="H16" s="112">
        <v>6801</v>
      </c>
      <c r="I16" s="112">
        <v>3544</v>
      </c>
      <c r="J16" s="112">
        <v>3257</v>
      </c>
      <c r="K16" s="112">
        <v>4978</v>
      </c>
      <c r="L16" s="112">
        <v>2985</v>
      </c>
      <c r="M16" s="113">
        <v>1993</v>
      </c>
    </row>
    <row r="17" spans="1:20" x14ac:dyDescent="0.2">
      <c r="A17" s="59">
        <v>1985</v>
      </c>
      <c r="B17" s="112">
        <v>19036</v>
      </c>
      <c r="C17" s="112">
        <v>9767</v>
      </c>
      <c r="D17" s="112">
        <v>9269</v>
      </c>
      <c r="E17" s="112">
        <v>6687</v>
      </c>
      <c r="F17" s="112">
        <v>2995</v>
      </c>
      <c r="G17" s="112">
        <v>3692</v>
      </c>
      <c r="H17" s="112">
        <v>7095</v>
      </c>
      <c r="I17" s="112">
        <v>3605</v>
      </c>
      <c r="J17" s="112">
        <v>3490</v>
      </c>
      <c r="K17" s="112">
        <v>5254</v>
      </c>
      <c r="L17" s="112">
        <v>3167</v>
      </c>
      <c r="M17" s="113">
        <v>2087</v>
      </c>
    </row>
    <row r="18" spans="1:20" x14ac:dyDescent="0.2">
      <c r="A18" s="59">
        <v>1987</v>
      </c>
      <c r="B18" s="112">
        <v>20140</v>
      </c>
      <c r="C18" s="112">
        <v>11557</v>
      </c>
      <c r="D18" s="112">
        <v>8583</v>
      </c>
      <c r="E18" s="112">
        <v>7187</v>
      </c>
      <c r="F18" s="112">
        <v>4102</v>
      </c>
      <c r="G18" s="112">
        <v>3085</v>
      </c>
      <c r="H18" s="112">
        <v>7619</v>
      </c>
      <c r="I18" s="112">
        <v>4181</v>
      </c>
      <c r="J18" s="112">
        <v>3438</v>
      </c>
      <c r="K18" s="112">
        <v>5334</v>
      </c>
      <c r="L18" s="112">
        <v>3274</v>
      </c>
      <c r="M18" s="113">
        <v>2060</v>
      </c>
    </row>
    <row r="19" spans="1:20" x14ac:dyDescent="0.2">
      <c r="A19" s="59">
        <v>1989</v>
      </c>
      <c r="B19" s="112">
        <v>20471</v>
      </c>
      <c r="C19" s="112">
        <v>12256</v>
      </c>
      <c r="D19" s="112">
        <v>8215</v>
      </c>
      <c r="E19" s="112">
        <v>6579</v>
      </c>
      <c r="F19" s="112">
        <v>3862</v>
      </c>
      <c r="G19" s="112">
        <v>2717</v>
      </c>
      <c r="H19" s="112">
        <v>8108</v>
      </c>
      <c r="I19" s="112">
        <v>4725</v>
      </c>
      <c r="J19" s="112">
        <v>3383</v>
      </c>
      <c r="K19" s="112">
        <v>5784</v>
      </c>
      <c r="L19" s="112">
        <v>3669</v>
      </c>
      <c r="M19" s="113">
        <v>2115</v>
      </c>
    </row>
    <row r="20" spans="1:20" x14ac:dyDescent="0.2">
      <c r="A20" s="59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20" x14ac:dyDescent="0.2">
      <c r="A21" s="59">
        <v>1991</v>
      </c>
      <c r="B21" s="112">
        <v>20530</v>
      </c>
      <c r="C21" s="112">
        <v>13570</v>
      </c>
      <c r="D21" s="112">
        <v>6960</v>
      </c>
      <c r="E21" s="112">
        <v>6747</v>
      </c>
      <c r="F21" s="112">
        <v>4599</v>
      </c>
      <c r="G21" s="112">
        <v>2148</v>
      </c>
      <c r="H21" s="112">
        <v>7810</v>
      </c>
      <c r="I21" s="112">
        <v>4817</v>
      </c>
      <c r="J21" s="112">
        <v>2993</v>
      </c>
      <c r="K21" s="112">
        <v>5973</v>
      </c>
      <c r="L21" s="112">
        <v>4154</v>
      </c>
      <c r="M21" s="113">
        <v>1819</v>
      </c>
    </row>
    <row r="22" spans="1:20" ht="13.5" customHeight="1" x14ac:dyDescent="0.2">
      <c r="A22" s="59">
        <v>1993</v>
      </c>
      <c r="B22" s="112">
        <v>22166</v>
      </c>
      <c r="C22" s="112">
        <v>14803</v>
      </c>
      <c r="D22" s="112">
        <v>7363</v>
      </c>
      <c r="E22" s="112">
        <v>7482</v>
      </c>
      <c r="F22" s="112">
        <v>5021</v>
      </c>
      <c r="G22" s="112">
        <v>2461</v>
      </c>
      <c r="H22" s="112">
        <v>8026</v>
      </c>
      <c r="I22" s="112">
        <v>5045</v>
      </c>
      <c r="J22" s="112">
        <v>2981</v>
      </c>
      <c r="K22" s="112">
        <v>6658</v>
      </c>
      <c r="L22" s="112">
        <v>4737</v>
      </c>
      <c r="M22" s="113">
        <v>1921</v>
      </c>
    </row>
    <row r="23" spans="1:20" ht="13.5" customHeight="1" x14ac:dyDescent="0.2">
      <c r="A23" s="60" t="s">
        <v>29</v>
      </c>
      <c r="B23" s="112">
        <v>24003</v>
      </c>
      <c r="C23" s="112">
        <v>15964</v>
      </c>
      <c r="D23" s="112">
        <v>8039</v>
      </c>
      <c r="E23" s="112">
        <v>9437</v>
      </c>
      <c r="F23" s="112">
        <v>6169</v>
      </c>
      <c r="G23" s="112">
        <v>3268</v>
      </c>
      <c r="H23" s="112">
        <v>7611</v>
      </c>
      <c r="I23" s="112">
        <v>4802</v>
      </c>
      <c r="J23" s="112">
        <v>2809</v>
      </c>
      <c r="K23" s="112">
        <v>6955</v>
      </c>
      <c r="L23" s="112">
        <v>4993</v>
      </c>
      <c r="M23" s="113">
        <v>1962</v>
      </c>
    </row>
    <row r="24" spans="1:20" ht="13.5" customHeight="1" x14ac:dyDescent="0.2">
      <c r="A24" s="60">
        <v>1997</v>
      </c>
      <c r="B24" s="112">
        <v>24935</v>
      </c>
      <c r="C24" s="112">
        <v>17520</v>
      </c>
      <c r="D24" s="112">
        <v>7415</v>
      </c>
      <c r="E24" s="112">
        <v>10410</v>
      </c>
      <c r="F24" s="112">
        <v>7662</v>
      </c>
      <c r="G24" s="112">
        <v>2748</v>
      </c>
      <c r="H24" s="112">
        <v>7463</v>
      </c>
      <c r="I24" s="112">
        <v>4767</v>
      </c>
      <c r="J24" s="112">
        <v>2696</v>
      </c>
      <c r="K24" s="112">
        <v>7062</v>
      </c>
      <c r="L24" s="112">
        <v>5091</v>
      </c>
      <c r="M24" s="113">
        <v>1971</v>
      </c>
    </row>
    <row r="25" spans="1:20" ht="13.5" customHeight="1" x14ac:dyDescent="0.2">
      <c r="A25" s="60" t="s">
        <v>25</v>
      </c>
      <c r="B25" s="112">
        <v>25444</v>
      </c>
      <c r="C25" s="112">
        <v>18319</v>
      </c>
      <c r="D25" s="112">
        <v>7125</v>
      </c>
      <c r="E25" s="112">
        <v>10995</v>
      </c>
      <c r="F25" s="112">
        <v>8080</v>
      </c>
      <c r="G25" s="112">
        <v>2915</v>
      </c>
      <c r="H25" s="112">
        <v>7136</v>
      </c>
      <c r="I25" s="112">
        <v>4718</v>
      </c>
      <c r="J25" s="112">
        <v>2418</v>
      </c>
      <c r="K25" s="112">
        <v>7313</v>
      </c>
      <c r="L25" s="112">
        <v>5521</v>
      </c>
      <c r="M25" s="113">
        <v>1792</v>
      </c>
    </row>
    <row r="26" spans="1:20" ht="13.5" customHeight="1" x14ac:dyDescent="0.2">
      <c r="A26" s="6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20" ht="13.5" customHeight="1" x14ac:dyDescent="0.2">
      <c r="A27" s="60">
        <v>2001</v>
      </c>
      <c r="B27" s="112">
        <v>26745</v>
      </c>
      <c r="C27" s="112">
        <v>19714</v>
      </c>
      <c r="D27" s="112">
        <v>7031</v>
      </c>
      <c r="E27" s="112">
        <v>12273</v>
      </c>
      <c r="F27" s="112">
        <v>9321</v>
      </c>
      <c r="G27" s="112">
        <v>2952</v>
      </c>
      <c r="H27" s="112">
        <v>6988</v>
      </c>
      <c r="I27" s="112">
        <v>4723</v>
      </c>
      <c r="J27" s="112">
        <v>2265</v>
      </c>
      <c r="K27" s="112">
        <v>7484</v>
      </c>
      <c r="L27" s="112">
        <v>5670</v>
      </c>
      <c r="M27" s="113">
        <v>1814</v>
      </c>
    </row>
    <row r="28" spans="1:20" ht="13.5" customHeight="1" x14ac:dyDescent="0.2">
      <c r="A28" s="60">
        <v>2003</v>
      </c>
      <c r="B28" s="112">
        <v>28546</v>
      </c>
      <c r="C28" s="112">
        <v>20581</v>
      </c>
      <c r="D28" s="112">
        <v>7965</v>
      </c>
      <c r="E28" s="112">
        <v>13390</v>
      </c>
      <c r="F28" s="112">
        <v>9368</v>
      </c>
      <c r="G28" s="112">
        <v>4022</v>
      </c>
      <c r="H28" s="112">
        <v>7238</v>
      </c>
      <c r="I28" s="112">
        <v>4962</v>
      </c>
      <c r="J28" s="112">
        <v>2276</v>
      </c>
      <c r="K28" s="112">
        <v>7918</v>
      </c>
      <c r="L28" s="112">
        <v>6251</v>
      </c>
      <c r="M28" s="113">
        <v>1667</v>
      </c>
    </row>
    <row r="29" spans="1:20" ht="13.5" customHeight="1" x14ac:dyDescent="0.2">
      <c r="A29" s="60">
        <v>2004</v>
      </c>
      <c r="B29" s="112">
        <v>29150</v>
      </c>
      <c r="C29" s="112">
        <v>20735</v>
      </c>
      <c r="D29" s="112">
        <v>8415</v>
      </c>
      <c r="E29" s="112">
        <v>13430</v>
      </c>
      <c r="F29" s="112">
        <v>8915</v>
      </c>
      <c r="G29" s="112">
        <v>4515</v>
      </c>
      <c r="H29" s="112">
        <v>7220</v>
      </c>
      <c r="I29" s="112">
        <v>5020</v>
      </c>
      <c r="J29" s="112">
        <v>2200</v>
      </c>
      <c r="K29" s="112">
        <v>8500</v>
      </c>
      <c r="L29" s="112">
        <v>6800</v>
      </c>
      <c r="M29" s="113">
        <v>1700</v>
      </c>
    </row>
    <row r="30" spans="1:20" ht="13.5" customHeight="1" x14ac:dyDescent="0.2">
      <c r="A30" s="49">
        <v>2005</v>
      </c>
      <c r="B30" s="114">
        <v>29984</v>
      </c>
      <c r="C30" s="114">
        <v>21216</v>
      </c>
      <c r="D30" s="114">
        <v>8768</v>
      </c>
      <c r="E30" s="112">
        <v>13288</v>
      </c>
      <c r="F30" s="112">
        <v>8617</v>
      </c>
      <c r="G30" s="112">
        <v>4671</v>
      </c>
      <c r="H30" s="112">
        <v>7276</v>
      </c>
      <c r="I30" s="112">
        <v>5088</v>
      </c>
      <c r="J30" s="112">
        <v>2188</v>
      </c>
      <c r="K30" s="112">
        <v>9420</v>
      </c>
      <c r="L30" s="112">
        <v>7511</v>
      </c>
      <c r="M30" s="113">
        <v>1909</v>
      </c>
    </row>
    <row r="31" spans="1:20" ht="13.5" customHeight="1" x14ac:dyDescent="0.2">
      <c r="A31" s="60">
        <v>2006</v>
      </c>
      <c r="B31" s="112">
        <v>31251</v>
      </c>
      <c r="C31" s="112">
        <v>22600</v>
      </c>
      <c r="D31" s="112">
        <v>8651</v>
      </c>
      <c r="E31" s="112">
        <v>13881</v>
      </c>
      <c r="F31" s="112">
        <v>9530</v>
      </c>
      <c r="G31" s="112">
        <v>4351</v>
      </c>
      <c r="H31" s="112">
        <v>7500</v>
      </c>
      <c r="I31" s="112">
        <v>5200</v>
      </c>
      <c r="J31" s="112">
        <v>2300</v>
      </c>
      <c r="K31" s="112">
        <v>9870</v>
      </c>
      <c r="L31" s="112">
        <v>7870</v>
      </c>
      <c r="M31" s="113">
        <v>2000</v>
      </c>
    </row>
    <row r="32" spans="1:20" ht="13.5" customHeight="1" x14ac:dyDescent="0.2">
      <c r="A32" s="8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T32" s="30"/>
    </row>
    <row r="33" spans="1:14" ht="13.5" customHeight="1" x14ac:dyDescent="0.2">
      <c r="A33" s="49">
        <v>2007</v>
      </c>
      <c r="B33" s="114">
        <v>33655</v>
      </c>
      <c r="C33" s="114">
        <v>24369</v>
      </c>
      <c r="D33" s="114">
        <v>9286</v>
      </c>
      <c r="E33" s="112">
        <v>14848</v>
      </c>
      <c r="F33" s="112">
        <v>10372</v>
      </c>
      <c r="G33" s="112">
        <v>4476</v>
      </c>
      <c r="H33" s="112">
        <v>7796</v>
      </c>
      <c r="I33" s="112">
        <v>5523</v>
      </c>
      <c r="J33" s="112">
        <v>2273</v>
      </c>
      <c r="K33" s="112">
        <v>11011</v>
      </c>
      <c r="L33" s="112">
        <v>8474</v>
      </c>
      <c r="M33" s="116">
        <v>2537</v>
      </c>
    </row>
    <row r="34" spans="1:14" ht="13.5" customHeight="1" x14ac:dyDescent="0.2">
      <c r="A34" s="49">
        <v>2008</v>
      </c>
      <c r="B34" s="114">
        <v>35502</v>
      </c>
      <c r="C34" s="112">
        <v>25593</v>
      </c>
      <c r="D34" s="112">
        <v>9909</v>
      </c>
      <c r="E34" s="112">
        <v>15996</v>
      </c>
      <c r="F34" s="112">
        <v>11027</v>
      </c>
      <c r="G34" s="112">
        <v>4969</v>
      </c>
      <c r="H34" s="112">
        <v>8165</v>
      </c>
      <c r="I34" s="112">
        <v>5796</v>
      </c>
      <c r="J34" s="112">
        <v>2369</v>
      </c>
      <c r="K34" s="112">
        <v>11341</v>
      </c>
      <c r="L34" s="112">
        <v>8770</v>
      </c>
      <c r="M34" s="113">
        <v>2571</v>
      </c>
    </row>
    <row r="35" spans="1:14" x14ac:dyDescent="0.2">
      <c r="A35" s="82" t="s">
        <v>26</v>
      </c>
      <c r="B35" s="112">
        <v>36091</v>
      </c>
      <c r="C35" s="112">
        <v>26273</v>
      </c>
      <c r="D35" s="112">
        <v>9818</v>
      </c>
      <c r="E35" s="112">
        <v>15673</v>
      </c>
      <c r="F35" s="112">
        <v>10783</v>
      </c>
      <c r="G35" s="112">
        <v>4890</v>
      </c>
      <c r="H35" s="112">
        <v>8763</v>
      </c>
      <c r="I35" s="112">
        <v>6328</v>
      </c>
      <c r="J35" s="112">
        <v>2435</v>
      </c>
      <c r="K35" s="112">
        <v>11655</v>
      </c>
      <c r="L35" s="112">
        <v>9162</v>
      </c>
      <c r="M35" s="113">
        <v>2493</v>
      </c>
    </row>
    <row r="36" spans="1:14" x14ac:dyDescent="0.2">
      <c r="A36" s="82">
        <v>2010</v>
      </c>
      <c r="B36" s="112">
        <v>36121</v>
      </c>
      <c r="C36" s="112">
        <v>26450</v>
      </c>
      <c r="D36" s="112">
        <v>9671</v>
      </c>
      <c r="E36" s="112">
        <v>15321</v>
      </c>
      <c r="F36" s="112">
        <v>10622</v>
      </c>
      <c r="G36" s="112">
        <v>4699</v>
      </c>
      <c r="H36" s="112">
        <v>8832</v>
      </c>
      <c r="I36" s="112">
        <v>6360</v>
      </c>
      <c r="J36" s="112">
        <v>2472</v>
      </c>
      <c r="K36" s="112">
        <v>11968</v>
      </c>
      <c r="L36" s="112">
        <v>9468</v>
      </c>
      <c r="M36" s="113">
        <v>2500</v>
      </c>
    </row>
    <row r="37" spans="1:14" x14ac:dyDescent="0.2">
      <c r="A37" s="82">
        <v>2011</v>
      </c>
      <c r="B37" s="115">
        <v>36950</v>
      </c>
      <c r="C37" s="115">
        <v>27228</v>
      </c>
      <c r="D37" s="115">
        <v>9722</v>
      </c>
      <c r="E37" s="115">
        <v>15545</v>
      </c>
      <c r="F37" s="115">
        <v>10925</v>
      </c>
      <c r="G37" s="115">
        <v>4620</v>
      </c>
      <c r="H37" s="115">
        <v>9123</v>
      </c>
      <c r="I37" s="115">
        <v>6543</v>
      </c>
      <c r="J37" s="115">
        <v>2580</v>
      </c>
      <c r="K37" s="115">
        <v>12282</v>
      </c>
      <c r="L37" s="115">
        <v>9760</v>
      </c>
      <c r="M37" s="113">
        <v>2522</v>
      </c>
    </row>
    <row r="38" spans="1:14" x14ac:dyDescent="0.2">
      <c r="A38" s="8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3"/>
    </row>
    <row r="39" spans="1:14" x14ac:dyDescent="0.2">
      <c r="A39" s="82">
        <v>2012</v>
      </c>
      <c r="B39" s="115">
        <v>37707</v>
      </c>
      <c r="C39" s="115">
        <v>27841</v>
      </c>
      <c r="D39" s="115">
        <v>9866</v>
      </c>
      <c r="E39" s="115">
        <v>16062</v>
      </c>
      <c r="F39" s="115">
        <v>11375</v>
      </c>
      <c r="G39" s="115">
        <v>4687</v>
      </c>
      <c r="H39" s="115">
        <v>9232</v>
      </c>
      <c r="I39" s="115">
        <v>6611</v>
      </c>
      <c r="J39" s="115">
        <v>2621</v>
      </c>
      <c r="K39" s="115">
        <v>12413</v>
      </c>
      <c r="L39" s="115">
        <v>9855</v>
      </c>
      <c r="M39" s="113">
        <v>2558</v>
      </c>
      <c r="N39"/>
    </row>
    <row r="40" spans="1:14" x14ac:dyDescent="0.2">
      <c r="A40" s="82">
        <v>2013</v>
      </c>
      <c r="B40" s="115">
        <v>38534</v>
      </c>
      <c r="C40" s="115">
        <v>28311</v>
      </c>
      <c r="D40" s="115">
        <v>10223</v>
      </c>
      <c r="E40" s="115">
        <v>16371</v>
      </c>
      <c r="F40" s="115">
        <v>11508</v>
      </c>
      <c r="G40" s="115">
        <v>4863</v>
      </c>
      <c r="H40" s="115">
        <v>9449</v>
      </c>
      <c r="I40" s="115">
        <v>6749</v>
      </c>
      <c r="J40" s="115">
        <v>2700</v>
      </c>
      <c r="K40" s="115">
        <v>12714</v>
      </c>
      <c r="L40" s="115">
        <v>10054</v>
      </c>
      <c r="M40" s="113">
        <v>2660</v>
      </c>
      <c r="N40"/>
    </row>
    <row r="41" spans="1:14" x14ac:dyDescent="0.2">
      <c r="A41" s="82">
        <v>2014</v>
      </c>
      <c r="B41" s="115">
        <f t="shared" ref="B41:D43" si="0">SUM(E41,H41,K41)</f>
        <v>40297</v>
      </c>
      <c r="C41" s="115">
        <f t="shared" si="0"/>
        <v>29237</v>
      </c>
      <c r="D41" s="115">
        <f t="shared" si="0"/>
        <v>11060</v>
      </c>
      <c r="E41" s="115">
        <v>17932</v>
      </c>
      <c r="F41" s="115">
        <v>12284</v>
      </c>
      <c r="G41" s="115">
        <v>5648</v>
      </c>
      <c r="H41" s="115">
        <v>9355</v>
      </c>
      <c r="I41" s="115">
        <v>6657</v>
      </c>
      <c r="J41" s="115">
        <v>2698</v>
      </c>
      <c r="K41" s="115">
        <v>13010</v>
      </c>
      <c r="L41" s="115">
        <v>10296</v>
      </c>
      <c r="M41" s="113">
        <f>+K41-L41</f>
        <v>2714</v>
      </c>
      <c r="N41"/>
    </row>
    <row r="42" spans="1:14" x14ac:dyDescent="0.2">
      <c r="A42" s="93">
        <v>2015</v>
      </c>
      <c r="B42" s="115">
        <f t="shared" si="0"/>
        <v>42409.3</v>
      </c>
      <c r="C42" s="115">
        <f>IF(F42="..","..",SUM(F42,I42,L42))</f>
        <v>30631.8</v>
      </c>
      <c r="D42" s="115">
        <f>IF(G42="..","..",SUM(G42,J42,M42))</f>
        <v>11777.5</v>
      </c>
      <c r="E42" s="115">
        <v>19087</v>
      </c>
      <c r="F42" s="115">
        <v>13000</v>
      </c>
      <c r="G42" s="115">
        <f>+E42-F42</f>
        <v>6087</v>
      </c>
      <c r="H42" s="115">
        <v>9370.2999999999993</v>
      </c>
      <c r="I42" s="115">
        <v>6655.8</v>
      </c>
      <c r="J42" s="115">
        <v>2714.4999999999991</v>
      </c>
      <c r="K42" s="115">
        <v>13952</v>
      </c>
      <c r="L42" s="115">
        <v>10976</v>
      </c>
      <c r="M42" s="113">
        <v>2976</v>
      </c>
      <c r="N42"/>
    </row>
    <row r="43" spans="1:14" x14ac:dyDescent="0.2">
      <c r="A43" s="93">
        <v>2016</v>
      </c>
      <c r="B43" s="115">
        <f t="shared" si="0"/>
        <v>43918</v>
      </c>
      <c r="C43" s="115">
        <f>IF(F43="..","..",SUM(F43,I43,L43))</f>
        <v>31913</v>
      </c>
      <c r="D43" s="115">
        <f>IF(G43="..","..",SUM(G43,J43,M43))</f>
        <v>12005</v>
      </c>
      <c r="E43" s="115">
        <v>19616</v>
      </c>
      <c r="F43" s="115">
        <v>13396</v>
      </c>
      <c r="G43" s="115">
        <f>+E43-F43</f>
        <v>6220</v>
      </c>
      <c r="H43" s="115">
        <v>9365</v>
      </c>
      <c r="I43" s="115">
        <v>6722</v>
      </c>
      <c r="J43" s="115">
        <v>2643</v>
      </c>
      <c r="K43" s="115">
        <v>14937</v>
      </c>
      <c r="L43" s="115">
        <v>11795</v>
      </c>
      <c r="M43" s="113">
        <v>3142</v>
      </c>
      <c r="N43"/>
    </row>
    <row r="44" spans="1:14" x14ac:dyDescent="0.2">
      <c r="A44" s="226"/>
      <c r="B44" s="195"/>
      <c r="C44" s="195"/>
      <c r="D44" s="195"/>
      <c r="E44" s="195"/>
      <c r="F44" s="195"/>
      <c r="G44" s="195"/>
      <c r="H44" s="195"/>
      <c r="I44" s="195"/>
      <c r="J44" s="115"/>
      <c r="K44" s="115"/>
      <c r="L44" s="115"/>
      <c r="M44" s="113"/>
      <c r="N44"/>
    </row>
    <row r="45" spans="1:14" x14ac:dyDescent="0.2">
      <c r="A45" s="226">
        <v>2017</v>
      </c>
      <c r="B45" s="195">
        <f t="shared" ref="B45:B47" si="1">SUM(E45,H45,K45)</f>
        <v>46234.5</v>
      </c>
      <c r="C45" s="195">
        <f>IF(F45="..","..",SUM(F45,I45,L45))</f>
        <v>33632.1</v>
      </c>
      <c r="D45" s="195">
        <f>IF(G45="..","..",SUM(G45,J45,M45))</f>
        <v>12602.400000000001</v>
      </c>
      <c r="E45" s="195">
        <v>21205</v>
      </c>
      <c r="F45" s="195">
        <v>14432</v>
      </c>
      <c r="G45" s="195">
        <f>E45-F45</f>
        <v>6773</v>
      </c>
      <c r="H45" s="195">
        <v>9354.5000000000018</v>
      </c>
      <c r="I45" s="195">
        <v>6662.1</v>
      </c>
      <c r="J45" s="115">
        <f>H45-I45</f>
        <v>2692.4000000000015</v>
      </c>
      <c r="K45" s="115">
        <v>15675</v>
      </c>
      <c r="L45" s="115">
        <v>12538</v>
      </c>
      <c r="M45" s="113">
        <f>K45-L45</f>
        <v>3137</v>
      </c>
      <c r="N45"/>
    </row>
    <row r="46" spans="1:14" x14ac:dyDescent="0.2">
      <c r="A46" s="226">
        <v>2018</v>
      </c>
      <c r="B46" s="195">
        <f t="shared" si="1"/>
        <v>46601.5</v>
      </c>
      <c r="C46" s="195">
        <f t="shared" ref="C46:C47" si="2">IF(F46="..","..",SUM(F46,I46,L46))</f>
        <v>34333.296799999996</v>
      </c>
      <c r="D46" s="195">
        <f t="shared" ref="D46:D47" si="3">IF(G46="..","..",SUM(G46,J46,M46))</f>
        <v>12268.2032</v>
      </c>
      <c r="E46" s="195">
        <v>20979.3</v>
      </c>
      <c r="F46" s="195">
        <v>14597.7</v>
      </c>
      <c r="G46" s="195">
        <f t="shared" ref="G46:G47" si="4">E46-F46</f>
        <v>6381.5999999999985</v>
      </c>
      <c r="H46" s="195">
        <v>9384.7999999999993</v>
      </c>
      <c r="I46" s="195">
        <v>6685</v>
      </c>
      <c r="J46" s="115">
        <f t="shared" ref="J46:J47" si="5">H46-I46</f>
        <v>2699.7999999999993</v>
      </c>
      <c r="K46" s="115">
        <v>16237.400000000001</v>
      </c>
      <c r="L46" s="115">
        <v>13050.596799999999</v>
      </c>
      <c r="M46" s="113">
        <f t="shared" ref="M46:M47" si="6">K46-L46</f>
        <v>3186.8032000000021</v>
      </c>
      <c r="N46"/>
    </row>
    <row r="47" spans="1:14" x14ac:dyDescent="0.2">
      <c r="A47" s="226">
        <v>2019</v>
      </c>
      <c r="B47" s="195">
        <f t="shared" si="1"/>
        <v>48721.7</v>
      </c>
      <c r="C47" s="195">
        <f t="shared" si="2"/>
        <v>35896.9</v>
      </c>
      <c r="D47" s="195">
        <f t="shared" si="3"/>
        <v>12824.800000000001</v>
      </c>
      <c r="E47" s="195">
        <v>22177.7</v>
      </c>
      <c r="F47" s="195">
        <v>15321.9</v>
      </c>
      <c r="G47" s="195">
        <f t="shared" si="4"/>
        <v>6855.8000000000011</v>
      </c>
      <c r="H47" s="195">
        <v>9587</v>
      </c>
      <c r="I47" s="195">
        <v>6739</v>
      </c>
      <c r="J47" s="115">
        <f t="shared" si="5"/>
        <v>2848</v>
      </c>
      <c r="K47" s="115">
        <v>16957</v>
      </c>
      <c r="L47" s="115">
        <v>13836</v>
      </c>
      <c r="M47" s="113">
        <f t="shared" si="6"/>
        <v>3121</v>
      </c>
      <c r="N47"/>
    </row>
    <row r="48" spans="1:14" x14ac:dyDescent="0.2">
      <c r="A48" s="226">
        <v>2020</v>
      </c>
      <c r="B48" s="195">
        <v>48947</v>
      </c>
      <c r="C48" s="195">
        <v>36316</v>
      </c>
      <c r="D48" s="195">
        <v>12631</v>
      </c>
      <c r="E48" s="195">
        <v>23090</v>
      </c>
      <c r="F48" s="195">
        <v>16254</v>
      </c>
      <c r="G48" s="195">
        <v>6836</v>
      </c>
      <c r="H48" s="228">
        <v>9731</v>
      </c>
      <c r="I48" s="230">
        <v>6827</v>
      </c>
      <c r="J48" s="115">
        <v>2904</v>
      </c>
      <c r="K48" s="115">
        <v>16126</v>
      </c>
      <c r="L48" s="115">
        <v>13235</v>
      </c>
      <c r="M48" s="113">
        <v>2891</v>
      </c>
      <c r="N48"/>
    </row>
    <row r="49" spans="1:14" x14ac:dyDescent="0.2">
      <c r="A49" s="226">
        <v>2021</v>
      </c>
      <c r="B49" s="195">
        <v>51373</v>
      </c>
      <c r="C49" s="195">
        <v>38435</v>
      </c>
      <c r="D49" s="195">
        <v>12938</v>
      </c>
      <c r="E49" s="195">
        <v>23745</v>
      </c>
      <c r="F49" s="195">
        <v>17321</v>
      </c>
      <c r="G49" s="195">
        <v>6423</v>
      </c>
      <c r="H49" s="227">
        <v>10187</v>
      </c>
      <c r="I49" s="227">
        <v>7004</v>
      </c>
      <c r="J49" s="115">
        <v>3184</v>
      </c>
      <c r="K49" s="115">
        <v>17441</v>
      </c>
      <c r="L49" s="115">
        <v>14110</v>
      </c>
      <c r="M49" s="113">
        <v>3332</v>
      </c>
      <c r="N49"/>
    </row>
    <row r="50" spans="1:14" x14ac:dyDescent="0.2">
      <c r="A50" s="226"/>
      <c r="B50" s="195"/>
      <c r="C50" s="195"/>
      <c r="D50" s="195"/>
      <c r="E50" s="195"/>
      <c r="F50" s="195"/>
      <c r="G50" s="195"/>
      <c r="H50" s="227"/>
      <c r="I50" s="227"/>
      <c r="J50" s="115"/>
      <c r="K50" s="115"/>
      <c r="L50" s="115"/>
      <c r="M50" s="113"/>
      <c r="N50"/>
    </row>
    <row r="51" spans="1:14" x14ac:dyDescent="0.2">
      <c r="A51" s="226">
        <v>2022</v>
      </c>
      <c r="B51" s="195">
        <v>53572</v>
      </c>
      <c r="C51" s="195">
        <v>40117</v>
      </c>
      <c r="D51" s="195">
        <v>13455</v>
      </c>
      <c r="E51" s="195">
        <v>25190</v>
      </c>
      <c r="F51" s="195">
        <v>18403</v>
      </c>
      <c r="G51" s="195">
        <v>6787</v>
      </c>
      <c r="H51" s="227">
        <v>10361</v>
      </c>
      <c r="I51" s="227">
        <v>7103</v>
      </c>
      <c r="J51" s="115">
        <v>3258</v>
      </c>
      <c r="K51" s="115">
        <v>18021</v>
      </c>
      <c r="L51" s="115">
        <v>14611</v>
      </c>
      <c r="M51" s="113">
        <v>3410</v>
      </c>
      <c r="N51"/>
    </row>
    <row r="52" spans="1:14" x14ac:dyDescent="0.2">
      <c r="A52" s="226">
        <v>2023</v>
      </c>
      <c r="B52" s="195">
        <v>54596</v>
      </c>
      <c r="C52" s="195">
        <v>40893</v>
      </c>
      <c r="D52" s="195">
        <v>13703</v>
      </c>
      <c r="E52" s="195">
        <v>26668</v>
      </c>
      <c r="F52" s="195">
        <v>19716</v>
      </c>
      <c r="G52" s="195">
        <v>6953</v>
      </c>
      <c r="H52" s="227">
        <v>10519</v>
      </c>
      <c r="I52" s="227">
        <v>7184</v>
      </c>
      <c r="J52" s="115">
        <v>3335</v>
      </c>
      <c r="K52" s="115">
        <v>17409</v>
      </c>
      <c r="L52" s="115">
        <v>13993</v>
      </c>
      <c r="M52" s="113">
        <v>3416</v>
      </c>
      <c r="N52"/>
    </row>
    <row r="53" spans="1:14" x14ac:dyDescent="0.2">
      <c r="A53" s="236"/>
      <c r="B53" s="228"/>
      <c r="C53" s="228"/>
      <c r="D53" s="228"/>
      <c r="E53" s="228"/>
      <c r="F53" s="228"/>
      <c r="G53" s="228"/>
      <c r="H53" s="227"/>
      <c r="I53" s="227"/>
      <c r="J53" s="122"/>
      <c r="K53" s="122"/>
      <c r="L53" s="122"/>
      <c r="M53" s="113"/>
      <c r="N53"/>
    </row>
    <row r="54" spans="1:14" ht="12.75" customHeight="1" x14ac:dyDescent="0.2">
      <c r="A54" s="223" t="s">
        <v>137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/>
    </row>
    <row r="55" spans="1:14" s="31" customFormat="1" x14ac:dyDescent="0.2">
      <c r="A55" s="225" t="s">
        <v>132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/>
    </row>
    <row r="56" spans="1:14" s="28" customFormat="1" x14ac:dyDescent="0.2">
      <c r="A56" s="246" t="s">
        <v>131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/>
    </row>
    <row r="57" spans="1:14" s="281" customFormat="1" x14ac:dyDescent="0.2">
      <c r="A57" s="285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74"/>
    </row>
    <row r="58" spans="1:14" s="137" customFormat="1" x14ac:dyDescent="0.2">
      <c r="A58" s="209" t="s">
        <v>27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14" x14ac:dyDescent="0.2">
      <c r="N59" s="31"/>
    </row>
    <row r="60" spans="1:14" x14ac:dyDescent="0.2">
      <c r="N60" s="28"/>
    </row>
    <row r="61" spans="1:14" x14ac:dyDescent="0.2">
      <c r="A61" s="288" t="s">
        <v>171</v>
      </c>
      <c r="J61" s="30"/>
    </row>
    <row r="62" spans="1:14" x14ac:dyDescent="0.2">
      <c r="J62" s="30"/>
    </row>
  </sheetData>
  <mergeCells count="5">
    <mergeCell ref="A56:M56"/>
    <mergeCell ref="K5:M5"/>
    <mergeCell ref="B5:D5"/>
    <mergeCell ref="E5:G5"/>
    <mergeCell ref="H5:J5"/>
  </mergeCells>
  <phoneticPr fontId="0" type="noConversion"/>
  <hyperlinks>
    <hyperlink ref="A61" r:id="rId1" xr:uid="{EB4D6AA5-B966-4B5B-AF51-B4F0E796262C}"/>
  </hyperlinks>
  <pageMargins left="0.23622047244094491" right="0.23622047244094491" top="0.98425196850393704" bottom="0.98425196850393704" header="0.51181102362204722" footer="0.51181102362204722"/>
  <pageSetup paperSize="9" scale="64" orientation="landscape" r:id="rId2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V81"/>
  <sheetViews>
    <sheetView showGridLines="0" zoomScaleNormal="100" workbookViewId="0"/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231" t="s">
        <v>139</v>
      </c>
      <c r="B1" s="151"/>
      <c r="C1" s="151"/>
      <c r="D1" s="141"/>
      <c r="E1" s="141"/>
      <c r="F1" s="141"/>
    </row>
    <row r="2" spans="1:13" s="2" customFormat="1" ht="18" x14ac:dyDescent="0.25">
      <c r="A2" s="1" t="s">
        <v>15</v>
      </c>
    </row>
    <row r="3" spans="1:13" s="2" customFormat="1" ht="15.75" x14ac:dyDescent="0.25">
      <c r="A3" s="3" t="s">
        <v>140</v>
      </c>
    </row>
    <row r="4" spans="1:13" s="2" customFormat="1" x14ac:dyDescent="0.2"/>
    <row r="5" spans="1:13" ht="14.25" x14ac:dyDescent="0.2">
      <c r="A5" s="242" t="s">
        <v>16</v>
      </c>
      <c r="B5" s="240" t="s">
        <v>17</v>
      </c>
      <c r="C5" s="241"/>
      <c r="D5" s="244"/>
      <c r="E5" s="245" t="s">
        <v>18</v>
      </c>
      <c r="F5" s="245"/>
      <c r="G5" s="245"/>
      <c r="H5" s="240" t="s">
        <v>19</v>
      </c>
      <c r="I5" s="241"/>
      <c r="J5" s="244"/>
      <c r="K5" s="240" t="s">
        <v>20</v>
      </c>
      <c r="L5" s="241"/>
      <c r="M5" s="241"/>
    </row>
    <row r="6" spans="1:13" s="6" customFormat="1" ht="12.75" customHeight="1" x14ac:dyDescent="0.2">
      <c r="A6" s="243"/>
      <c r="B6" s="70" t="s">
        <v>21</v>
      </c>
      <c r="C6" s="70" t="s">
        <v>22</v>
      </c>
      <c r="D6" s="70" t="s">
        <v>23</v>
      </c>
      <c r="E6" s="70" t="s">
        <v>21</v>
      </c>
      <c r="F6" s="70" t="s">
        <v>22</v>
      </c>
      <c r="G6" s="70" t="s">
        <v>23</v>
      </c>
      <c r="H6" s="70" t="s">
        <v>21</v>
      </c>
      <c r="I6" s="70" t="s">
        <v>22</v>
      </c>
      <c r="J6" s="70" t="s">
        <v>23</v>
      </c>
      <c r="K6" s="70" t="s">
        <v>21</v>
      </c>
      <c r="L6" s="70" t="s">
        <v>22</v>
      </c>
      <c r="M6" s="71" t="s">
        <v>23</v>
      </c>
    </row>
    <row r="7" spans="1:13" x14ac:dyDescent="0.2">
      <c r="A7" s="192">
        <v>1970</v>
      </c>
      <c r="B7" s="112">
        <v>890.99999999999989</v>
      </c>
      <c r="C7" s="112">
        <v>774.09999999999991</v>
      </c>
      <c r="D7" s="112">
        <v>116.9</v>
      </c>
      <c r="E7" s="153">
        <v>275.60000000000002</v>
      </c>
      <c r="F7" s="153">
        <v>255.5</v>
      </c>
      <c r="G7" s="153">
        <v>20.100000000000001</v>
      </c>
      <c r="H7" s="112">
        <v>329.3</v>
      </c>
      <c r="I7" s="112">
        <v>295.3</v>
      </c>
      <c r="J7" s="112">
        <v>34</v>
      </c>
      <c r="K7" s="112">
        <v>286.10000000000002</v>
      </c>
      <c r="L7" s="112">
        <v>223.3</v>
      </c>
      <c r="M7" s="113">
        <v>62.8</v>
      </c>
    </row>
    <row r="8" spans="1:13" x14ac:dyDescent="0.2">
      <c r="A8" s="192">
        <v>1972</v>
      </c>
      <c r="B8" s="112">
        <v>1236</v>
      </c>
      <c r="C8" s="112">
        <v>1094.5</v>
      </c>
      <c r="D8" s="112">
        <v>141.5</v>
      </c>
      <c r="E8" s="153">
        <v>355.40000000000003</v>
      </c>
      <c r="F8" s="153">
        <v>335.3</v>
      </c>
      <c r="G8" s="153">
        <v>20.100000000000001</v>
      </c>
      <c r="H8" s="112">
        <v>459.3</v>
      </c>
      <c r="I8" s="112">
        <v>417.3</v>
      </c>
      <c r="J8" s="112">
        <v>42</v>
      </c>
      <c r="K8" s="112">
        <v>421.29999999999995</v>
      </c>
      <c r="L8" s="112">
        <v>341.9</v>
      </c>
      <c r="M8" s="113">
        <v>79.400000000000006</v>
      </c>
    </row>
    <row r="9" spans="1:13" x14ac:dyDescent="0.2">
      <c r="A9" s="192">
        <v>1974</v>
      </c>
      <c r="B9" s="112">
        <v>1633.1</v>
      </c>
      <c r="C9" s="112">
        <v>1467.3</v>
      </c>
      <c r="D9" s="112">
        <v>165.8</v>
      </c>
      <c r="E9" s="153">
        <v>478.59999999999997</v>
      </c>
      <c r="F9" s="153">
        <v>434.4</v>
      </c>
      <c r="G9" s="153">
        <v>44.2</v>
      </c>
      <c r="H9" s="112">
        <v>629.5</v>
      </c>
      <c r="I9" s="112">
        <v>578.79999999999995</v>
      </c>
      <c r="J9" s="112">
        <v>50.7</v>
      </c>
      <c r="K9" s="112">
        <v>525</v>
      </c>
      <c r="L9" s="112">
        <v>454.1</v>
      </c>
      <c r="M9" s="113">
        <v>70.900000000000006</v>
      </c>
    </row>
    <row r="10" spans="1:13" x14ac:dyDescent="0.2">
      <c r="A10" s="192">
        <v>1977</v>
      </c>
      <c r="B10" s="112">
        <v>2716.2</v>
      </c>
      <c r="C10" s="112">
        <v>2356.1</v>
      </c>
      <c r="D10" s="112">
        <v>360.1</v>
      </c>
      <c r="E10" s="153">
        <v>850</v>
      </c>
      <c r="F10" s="153">
        <v>747.4</v>
      </c>
      <c r="G10" s="153">
        <v>102.6</v>
      </c>
      <c r="H10" s="112">
        <v>958.8</v>
      </c>
      <c r="I10" s="112">
        <v>859.59999999999991</v>
      </c>
      <c r="J10" s="112">
        <v>99.2</v>
      </c>
      <c r="K10" s="112">
        <v>907.39999999999986</v>
      </c>
      <c r="L10" s="112">
        <v>749.09999999999991</v>
      </c>
      <c r="M10" s="113">
        <v>158.30000000000001</v>
      </c>
    </row>
    <row r="11" spans="1:13" x14ac:dyDescent="0.2">
      <c r="A11" s="192">
        <v>1979</v>
      </c>
      <c r="B11" s="112">
        <v>3265.2</v>
      </c>
      <c r="C11" s="112">
        <v>2951.8999999999996</v>
      </c>
      <c r="D11" s="112">
        <v>313.3</v>
      </c>
      <c r="E11" s="153">
        <v>1026.5</v>
      </c>
      <c r="F11" s="153">
        <v>941.6</v>
      </c>
      <c r="G11" s="153">
        <v>84.9</v>
      </c>
      <c r="H11" s="112">
        <v>1229.8999999999999</v>
      </c>
      <c r="I11" s="112">
        <v>1134.5999999999999</v>
      </c>
      <c r="J11" s="112">
        <v>95.300000000000011</v>
      </c>
      <c r="K11" s="112">
        <v>1008.8</v>
      </c>
      <c r="L11" s="112">
        <v>875.69999999999993</v>
      </c>
      <c r="M11" s="113">
        <v>133.1</v>
      </c>
    </row>
    <row r="12" spans="1:13" x14ac:dyDescent="0.2">
      <c r="A12" s="192"/>
      <c r="B12" s="112"/>
      <c r="C12" s="112"/>
      <c r="D12" s="112"/>
      <c r="E12" s="153"/>
      <c r="F12" s="153"/>
      <c r="G12" s="153"/>
      <c r="H12" s="112"/>
      <c r="I12" s="112"/>
      <c r="J12" s="112"/>
      <c r="K12" s="112"/>
      <c r="L12" s="112"/>
      <c r="M12" s="113"/>
    </row>
    <row r="13" spans="1:13" x14ac:dyDescent="0.2">
      <c r="A13" s="192">
        <v>1981</v>
      </c>
      <c r="B13" s="112">
        <v>4267.7000000000007</v>
      </c>
      <c r="C13" s="112">
        <v>3865.2000000000003</v>
      </c>
      <c r="D13" s="112">
        <v>402.5</v>
      </c>
      <c r="E13" s="153">
        <v>1334.3999999999999</v>
      </c>
      <c r="F13" s="153">
        <v>1209.8</v>
      </c>
      <c r="G13" s="153">
        <v>124.6</v>
      </c>
      <c r="H13" s="112">
        <v>1713.3</v>
      </c>
      <c r="I13" s="112">
        <v>1569.5</v>
      </c>
      <c r="J13" s="112">
        <v>143.80000000000001</v>
      </c>
      <c r="K13" s="112">
        <v>1220</v>
      </c>
      <c r="L13" s="112">
        <v>1085.9000000000001</v>
      </c>
      <c r="M13" s="113">
        <v>134.1</v>
      </c>
    </row>
    <row r="14" spans="1:13" x14ac:dyDescent="0.2">
      <c r="A14" s="192">
        <v>1983</v>
      </c>
      <c r="B14" s="112">
        <v>5764.6</v>
      </c>
      <c r="C14" s="112">
        <v>5207.2</v>
      </c>
      <c r="D14" s="112">
        <v>557.40000000000009</v>
      </c>
      <c r="E14" s="153">
        <v>1886.3999999999999</v>
      </c>
      <c r="F14" s="153">
        <v>1737.6</v>
      </c>
      <c r="G14" s="153">
        <v>148.80000000000001</v>
      </c>
      <c r="H14" s="112">
        <v>2404.6</v>
      </c>
      <c r="I14" s="112">
        <v>2142.1</v>
      </c>
      <c r="J14" s="112">
        <v>262.5</v>
      </c>
      <c r="K14" s="112">
        <v>1473.6</v>
      </c>
      <c r="L14" s="112">
        <v>1327.5</v>
      </c>
      <c r="M14" s="113">
        <v>146.10000000000002</v>
      </c>
    </row>
    <row r="15" spans="1:13" x14ac:dyDescent="0.2">
      <c r="A15" s="192">
        <v>1985</v>
      </c>
      <c r="B15" s="112">
        <v>8202.9</v>
      </c>
      <c r="C15" s="112">
        <v>7361.7</v>
      </c>
      <c r="D15" s="112">
        <v>841.2</v>
      </c>
      <c r="E15" s="153">
        <v>3574</v>
      </c>
      <c r="F15" s="153">
        <v>3248.7</v>
      </c>
      <c r="G15" s="153">
        <v>325.29999999999995</v>
      </c>
      <c r="H15" s="112">
        <v>2826.4</v>
      </c>
      <c r="I15" s="112">
        <v>2493.8000000000002</v>
      </c>
      <c r="J15" s="112">
        <v>332.6</v>
      </c>
      <c r="K15" s="112">
        <v>1802.5</v>
      </c>
      <c r="L15" s="112">
        <v>1619.2</v>
      </c>
      <c r="M15" s="113">
        <v>183.3</v>
      </c>
    </row>
    <row r="16" spans="1:13" x14ac:dyDescent="0.2">
      <c r="A16" s="192">
        <v>1987</v>
      </c>
      <c r="B16" s="112">
        <v>10319.4</v>
      </c>
      <c r="C16" s="112">
        <v>9216.1</v>
      </c>
      <c r="D16" s="112">
        <v>1103.3</v>
      </c>
      <c r="E16" s="153">
        <v>4548.5</v>
      </c>
      <c r="F16" s="153">
        <v>4036.7</v>
      </c>
      <c r="G16" s="153">
        <v>511.8</v>
      </c>
      <c r="H16" s="112">
        <v>3605.1</v>
      </c>
      <c r="I16" s="112">
        <v>3232.2</v>
      </c>
      <c r="J16" s="112">
        <v>372.9</v>
      </c>
      <c r="K16" s="112">
        <v>2165.8000000000002</v>
      </c>
      <c r="L16" s="112">
        <v>1947.2</v>
      </c>
      <c r="M16" s="113">
        <v>218.6</v>
      </c>
    </row>
    <row r="17" spans="1:22" x14ac:dyDescent="0.2">
      <c r="A17" s="192">
        <v>1989</v>
      </c>
      <c r="B17" s="112">
        <v>11662.2</v>
      </c>
      <c r="C17" s="112">
        <v>10313.700000000001</v>
      </c>
      <c r="D17" s="112">
        <v>1348.5</v>
      </c>
      <c r="E17" s="153">
        <v>4590.3</v>
      </c>
      <c r="F17" s="153">
        <v>4056.6</v>
      </c>
      <c r="G17" s="153">
        <v>533.70000000000005</v>
      </c>
      <c r="H17" s="112">
        <v>4300.5</v>
      </c>
      <c r="I17" s="112">
        <v>3839.3</v>
      </c>
      <c r="J17" s="112">
        <v>461.20000000000005</v>
      </c>
      <c r="K17" s="112">
        <v>2771.4</v>
      </c>
      <c r="L17" s="112">
        <v>2417.8000000000002</v>
      </c>
      <c r="M17" s="113">
        <v>353.6</v>
      </c>
    </row>
    <row r="18" spans="1:22" x14ac:dyDescent="0.2">
      <c r="A18" s="192"/>
      <c r="B18" s="112"/>
      <c r="C18" s="112"/>
      <c r="D18" s="112"/>
      <c r="E18" s="153"/>
      <c r="F18" s="153"/>
      <c r="G18" s="153"/>
      <c r="H18" s="112"/>
      <c r="I18" s="112"/>
      <c r="J18" s="112"/>
      <c r="K18" s="112"/>
      <c r="L18" s="112"/>
      <c r="M18" s="113"/>
    </row>
    <row r="19" spans="1:22" x14ac:dyDescent="0.2">
      <c r="A19" s="192">
        <v>1991</v>
      </c>
      <c r="B19" s="112">
        <v>12744</v>
      </c>
      <c r="C19" s="112">
        <v>11285.2</v>
      </c>
      <c r="D19" s="112">
        <v>1458.8</v>
      </c>
      <c r="E19" s="153">
        <v>4979.8</v>
      </c>
      <c r="F19" s="153">
        <v>4463.2</v>
      </c>
      <c r="G19" s="153">
        <v>516.6</v>
      </c>
      <c r="H19" s="112">
        <v>4405.2</v>
      </c>
      <c r="I19" s="112">
        <v>4024.3</v>
      </c>
      <c r="J19" s="112">
        <v>380.9</v>
      </c>
      <c r="K19" s="112">
        <v>3359</v>
      </c>
      <c r="L19" s="112">
        <v>2797.7</v>
      </c>
      <c r="M19" s="113">
        <v>561.29999999999995</v>
      </c>
    </row>
    <row r="20" spans="1:22" x14ac:dyDescent="0.2">
      <c r="A20" s="192">
        <v>1993</v>
      </c>
      <c r="B20" s="112">
        <v>14335.6</v>
      </c>
      <c r="C20" s="112">
        <v>12667.5</v>
      </c>
      <c r="D20" s="112">
        <v>1668.1000000000001</v>
      </c>
      <c r="E20" s="153">
        <v>5631.2</v>
      </c>
      <c r="F20" s="153">
        <v>4906.8</v>
      </c>
      <c r="G20" s="153">
        <v>724.4</v>
      </c>
      <c r="H20" s="112">
        <v>4810.7</v>
      </c>
      <c r="I20" s="112">
        <v>4338.2</v>
      </c>
      <c r="J20" s="112">
        <v>472.5</v>
      </c>
      <c r="K20" s="112">
        <v>3893.7</v>
      </c>
      <c r="L20" s="112">
        <v>3422.5</v>
      </c>
      <c r="M20" s="113">
        <v>471.2</v>
      </c>
    </row>
    <row r="21" spans="1:22" x14ac:dyDescent="0.2">
      <c r="A21" s="154" t="s">
        <v>24</v>
      </c>
      <c r="B21" s="112">
        <v>15970.400000000001</v>
      </c>
      <c r="C21" s="112">
        <v>14389.2</v>
      </c>
      <c r="D21" s="112">
        <v>1581.2</v>
      </c>
      <c r="E21" s="153">
        <v>7340.6</v>
      </c>
      <c r="F21" s="153">
        <v>6437.6</v>
      </c>
      <c r="G21" s="153">
        <v>903</v>
      </c>
      <c r="H21" s="112">
        <v>4490.7</v>
      </c>
      <c r="I21" s="112">
        <v>4271.5</v>
      </c>
      <c r="J21" s="112">
        <v>219.2</v>
      </c>
      <c r="K21" s="112">
        <v>4139.1000000000004</v>
      </c>
      <c r="L21" s="112">
        <v>3680.1000000000004</v>
      </c>
      <c r="M21" s="113">
        <v>459</v>
      </c>
    </row>
    <row r="22" spans="1:22" x14ac:dyDescent="0.2">
      <c r="A22" s="193">
        <v>1997</v>
      </c>
      <c r="B22" s="112">
        <v>18243.900000000001</v>
      </c>
      <c r="C22" s="112">
        <v>16485.2</v>
      </c>
      <c r="D22" s="112">
        <v>1758.7</v>
      </c>
      <c r="E22" s="153">
        <v>8571.5</v>
      </c>
      <c r="F22" s="153">
        <v>7742</v>
      </c>
      <c r="G22" s="153">
        <v>829.5</v>
      </c>
      <c r="H22" s="112">
        <v>4826.6000000000004</v>
      </c>
      <c r="I22" s="112">
        <v>4518.6000000000004</v>
      </c>
      <c r="J22" s="112">
        <v>308</v>
      </c>
      <c r="K22" s="112">
        <v>4845.8</v>
      </c>
      <c r="L22" s="112">
        <v>4224.6000000000004</v>
      </c>
      <c r="M22" s="113">
        <v>621.20000000000005</v>
      </c>
    </row>
    <row r="23" spans="1:22" x14ac:dyDescent="0.2">
      <c r="A23" s="193" t="s">
        <v>25</v>
      </c>
      <c r="B23" s="112">
        <v>20346.499999999996</v>
      </c>
      <c r="C23" s="112">
        <v>18441.399999999998</v>
      </c>
      <c r="D23" s="112">
        <v>1905.1</v>
      </c>
      <c r="E23" s="153">
        <v>9540</v>
      </c>
      <c r="F23" s="153">
        <v>8772.2999999999993</v>
      </c>
      <c r="G23" s="153">
        <v>767.69999999999993</v>
      </c>
      <c r="H23" s="112">
        <v>4987.1000000000004</v>
      </c>
      <c r="I23" s="112">
        <v>4752.8</v>
      </c>
      <c r="J23" s="112">
        <v>234.3</v>
      </c>
      <c r="K23" s="112">
        <v>5819.4</v>
      </c>
      <c r="L23" s="112">
        <v>4916.2999999999993</v>
      </c>
      <c r="M23" s="113">
        <v>903.09999999999991</v>
      </c>
    </row>
    <row r="24" spans="1:22" x14ac:dyDescent="0.2">
      <c r="A24" s="193"/>
      <c r="B24" s="112"/>
      <c r="C24" s="112"/>
      <c r="D24" s="112"/>
      <c r="E24" s="153"/>
      <c r="F24" s="153"/>
      <c r="G24" s="153"/>
      <c r="H24" s="112"/>
      <c r="I24" s="112"/>
      <c r="J24" s="112"/>
      <c r="K24" s="112"/>
      <c r="L24" s="112"/>
      <c r="M24" s="113"/>
    </row>
    <row r="25" spans="1:22" x14ac:dyDescent="0.2">
      <c r="A25" s="193">
        <v>2001</v>
      </c>
      <c r="B25" s="112">
        <v>24469.4</v>
      </c>
      <c r="C25" s="112">
        <v>22305.300000000003</v>
      </c>
      <c r="D25" s="112">
        <v>2164.1</v>
      </c>
      <c r="E25" s="153">
        <v>12613.7</v>
      </c>
      <c r="F25" s="153">
        <v>11348.5</v>
      </c>
      <c r="G25" s="153">
        <v>1265.2</v>
      </c>
      <c r="H25" s="112">
        <v>5581.5</v>
      </c>
      <c r="I25" s="112">
        <v>5337.4</v>
      </c>
      <c r="J25" s="112">
        <v>244.1</v>
      </c>
      <c r="K25" s="112">
        <v>6274.2</v>
      </c>
      <c r="L25" s="112">
        <v>5619.4</v>
      </c>
      <c r="M25" s="113">
        <v>654.79999999999995</v>
      </c>
      <c r="N25" s="22"/>
      <c r="O25" s="22"/>
      <c r="P25" s="22"/>
    </row>
    <row r="26" spans="1:22" x14ac:dyDescent="0.2">
      <c r="A26" s="193">
        <v>2003</v>
      </c>
      <c r="B26" s="112">
        <v>27245.800000000003</v>
      </c>
      <c r="C26" s="112">
        <v>24813.300000000003</v>
      </c>
      <c r="D26" s="112">
        <v>2432.5</v>
      </c>
      <c r="E26" s="153">
        <v>13390.7</v>
      </c>
      <c r="F26" s="153">
        <v>12077.1</v>
      </c>
      <c r="G26" s="153">
        <v>1313.6</v>
      </c>
      <c r="H26" s="112">
        <v>6360</v>
      </c>
      <c r="I26" s="112">
        <v>6075.3</v>
      </c>
      <c r="J26" s="112">
        <v>284.7</v>
      </c>
      <c r="K26" s="112">
        <v>7495.0999999999995</v>
      </c>
      <c r="L26" s="112">
        <v>6660.9</v>
      </c>
      <c r="M26" s="113">
        <v>834.19999999999993</v>
      </c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193">
        <v>2004</v>
      </c>
      <c r="B27" s="112">
        <v>27552.7</v>
      </c>
      <c r="C27" s="112">
        <v>25280.5</v>
      </c>
      <c r="D27" s="112">
        <v>2272.1999999999998</v>
      </c>
      <c r="E27" s="153">
        <v>12707.7</v>
      </c>
      <c r="F27" s="153">
        <v>11735.5</v>
      </c>
      <c r="G27" s="153">
        <v>972.19999999999993</v>
      </c>
      <c r="H27" s="112">
        <v>6620</v>
      </c>
      <c r="I27" s="112">
        <v>6320</v>
      </c>
      <c r="J27" s="112">
        <v>300</v>
      </c>
      <c r="K27" s="112">
        <v>8225</v>
      </c>
      <c r="L27" s="112">
        <v>7225</v>
      </c>
      <c r="M27" s="113">
        <v>1000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193">
        <v>2005</v>
      </c>
      <c r="B28" s="112">
        <v>29514.799999999999</v>
      </c>
      <c r="C28" s="112">
        <v>27442.6</v>
      </c>
      <c r="D28" s="112">
        <v>2072.1999999999998</v>
      </c>
      <c r="E28" s="153">
        <v>13511.699999999999</v>
      </c>
      <c r="F28" s="153">
        <v>12591.3</v>
      </c>
      <c r="G28" s="153">
        <v>920.4</v>
      </c>
      <c r="H28" s="112">
        <v>6906.8</v>
      </c>
      <c r="I28" s="112">
        <v>6660.9000000000005</v>
      </c>
      <c r="J28" s="112">
        <v>245.9</v>
      </c>
      <c r="K28" s="112">
        <v>9096.2999999999993</v>
      </c>
      <c r="L28" s="112">
        <v>8190.4</v>
      </c>
      <c r="M28" s="113">
        <v>905.9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193">
        <v>2006</v>
      </c>
      <c r="B29" s="112">
        <v>32274.9</v>
      </c>
      <c r="C29" s="112">
        <v>29845</v>
      </c>
      <c r="D29" s="112">
        <v>2429.9</v>
      </c>
      <c r="E29" s="153">
        <v>14734.9</v>
      </c>
      <c r="F29" s="153">
        <v>13615</v>
      </c>
      <c r="G29" s="153">
        <v>1119.9000000000001</v>
      </c>
      <c r="H29" s="112">
        <v>7650</v>
      </c>
      <c r="I29" s="112">
        <v>7350</v>
      </c>
      <c r="J29" s="112">
        <v>300</v>
      </c>
      <c r="K29" s="112">
        <v>9890</v>
      </c>
      <c r="L29" s="112">
        <v>8880</v>
      </c>
      <c r="M29" s="113">
        <v>1010</v>
      </c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193"/>
      <c r="B30" s="112"/>
      <c r="C30" s="112"/>
      <c r="D30" s="112"/>
      <c r="E30" s="153"/>
      <c r="F30" s="153"/>
      <c r="G30" s="153"/>
      <c r="H30" s="112"/>
      <c r="I30" s="112"/>
      <c r="J30" s="112"/>
      <c r="K30" s="112"/>
      <c r="L30" s="112"/>
      <c r="M30" s="113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">
      <c r="A31" s="193">
        <v>2007</v>
      </c>
      <c r="B31" s="112">
        <v>36788.200000000004</v>
      </c>
      <c r="C31" s="112">
        <v>33955.800000000003</v>
      </c>
      <c r="D31" s="112">
        <v>2832.4</v>
      </c>
      <c r="E31" s="153">
        <v>16755.400000000001</v>
      </c>
      <c r="F31" s="153">
        <v>15481.6</v>
      </c>
      <c r="G31" s="153">
        <v>1273.8</v>
      </c>
      <c r="H31" s="112">
        <v>8309.9</v>
      </c>
      <c r="I31" s="112">
        <v>7941.7</v>
      </c>
      <c r="J31" s="112">
        <v>368.20000000000005</v>
      </c>
      <c r="K31" s="112">
        <v>11722.9</v>
      </c>
      <c r="L31" s="112">
        <v>10532.5</v>
      </c>
      <c r="M31" s="116">
        <v>1190.4000000000001</v>
      </c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193">
        <v>2008</v>
      </c>
      <c r="B32" s="112">
        <v>40545.300000000003</v>
      </c>
      <c r="C32" s="112">
        <v>37354.400000000001</v>
      </c>
      <c r="D32" s="112">
        <v>3190.9</v>
      </c>
      <c r="E32" s="153">
        <v>18294.7</v>
      </c>
      <c r="F32" s="153">
        <v>16928.900000000001</v>
      </c>
      <c r="G32" s="153">
        <v>1365.8</v>
      </c>
      <c r="H32" s="112">
        <v>9266.6</v>
      </c>
      <c r="I32" s="112">
        <v>8812.5</v>
      </c>
      <c r="J32" s="112">
        <v>454.1</v>
      </c>
      <c r="K32" s="112">
        <v>12984</v>
      </c>
      <c r="L32" s="112">
        <v>11613</v>
      </c>
      <c r="M32" s="116">
        <v>1371</v>
      </c>
    </row>
    <row r="33" spans="1:13" x14ac:dyDescent="0.2">
      <c r="A33" s="193" t="s">
        <v>26</v>
      </c>
      <c r="B33" s="112">
        <v>41884.5</v>
      </c>
      <c r="C33" s="112">
        <v>39061.699999999997</v>
      </c>
      <c r="D33" s="112">
        <v>2822.8</v>
      </c>
      <c r="E33" s="153">
        <v>18201.900000000001</v>
      </c>
      <c r="F33" s="153">
        <v>17180.2</v>
      </c>
      <c r="G33" s="153">
        <v>1021.7</v>
      </c>
      <c r="H33" s="112">
        <v>10262.400000000001</v>
      </c>
      <c r="I33" s="112">
        <v>9794.2000000000007</v>
      </c>
      <c r="J33" s="112">
        <v>468.2</v>
      </c>
      <c r="K33" s="112">
        <v>13420.199999999999</v>
      </c>
      <c r="L33" s="112">
        <v>12087.3</v>
      </c>
      <c r="M33" s="113">
        <v>1332.9</v>
      </c>
    </row>
    <row r="34" spans="1:13" x14ac:dyDescent="0.2">
      <c r="A34" s="193">
        <v>2010</v>
      </c>
      <c r="B34" s="112">
        <v>42759.1</v>
      </c>
      <c r="C34" s="112">
        <v>40000.5</v>
      </c>
      <c r="D34" s="112">
        <v>2758.6</v>
      </c>
      <c r="E34" s="153">
        <v>18513.8</v>
      </c>
      <c r="F34" s="153">
        <v>17264.3</v>
      </c>
      <c r="G34" s="153">
        <v>1249.5</v>
      </c>
      <c r="H34" s="112">
        <v>10415.300000000001</v>
      </c>
      <c r="I34" s="112">
        <v>10051.200000000001</v>
      </c>
      <c r="J34" s="112">
        <v>364.1</v>
      </c>
      <c r="K34" s="112">
        <v>13830</v>
      </c>
      <c r="L34" s="112">
        <v>12685</v>
      </c>
      <c r="M34" s="113">
        <v>1145</v>
      </c>
    </row>
    <row r="35" spans="1:13" x14ac:dyDescent="0.2">
      <c r="A35" s="193">
        <v>2011</v>
      </c>
      <c r="B35" s="112">
        <v>45440.4</v>
      </c>
      <c r="C35" s="112">
        <v>42577.5</v>
      </c>
      <c r="D35" s="112">
        <v>2862.9</v>
      </c>
      <c r="E35" s="153">
        <v>20065.900000000001</v>
      </c>
      <c r="F35" s="153">
        <v>18532.5</v>
      </c>
      <c r="G35" s="153">
        <v>1533.4</v>
      </c>
      <c r="H35" s="112">
        <v>11115.1</v>
      </c>
      <c r="I35" s="112">
        <v>10657.4</v>
      </c>
      <c r="J35" s="112">
        <v>457.70000000000005</v>
      </c>
      <c r="K35" s="112">
        <v>14259.4</v>
      </c>
      <c r="L35" s="112">
        <v>13387.6</v>
      </c>
      <c r="M35" s="113">
        <v>871.8</v>
      </c>
    </row>
    <row r="36" spans="1:13" x14ac:dyDescent="0.2">
      <c r="A36" s="193"/>
      <c r="B36" s="112"/>
      <c r="C36" s="112"/>
      <c r="D36" s="112"/>
      <c r="E36" s="153"/>
      <c r="F36" s="153"/>
      <c r="G36" s="153"/>
      <c r="H36" s="112"/>
      <c r="I36" s="112"/>
      <c r="J36" s="112"/>
      <c r="K36" s="112"/>
      <c r="L36" s="112"/>
      <c r="M36" s="113"/>
    </row>
    <row r="37" spans="1:13" x14ac:dyDescent="0.2">
      <c r="A37" s="193">
        <v>2012</v>
      </c>
      <c r="B37" s="112">
        <v>48043.5</v>
      </c>
      <c r="C37" s="112">
        <v>45140.2</v>
      </c>
      <c r="D37" s="112">
        <v>2903.3</v>
      </c>
      <c r="E37" s="153">
        <v>21176.3</v>
      </c>
      <c r="F37" s="153">
        <v>19718.3</v>
      </c>
      <c r="G37" s="153">
        <v>1458</v>
      </c>
      <c r="H37" s="112">
        <v>11828.199999999999</v>
      </c>
      <c r="I37" s="112">
        <v>11237.9</v>
      </c>
      <c r="J37" s="112">
        <v>590.29999999999995</v>
      </c>
      <c r="K37" s="112">
        <v>15039</v>
      </c>
      <c r="L37" s="112">
        <v>14184</v>
      </c>
      <c r="M37" s="113">
        <v>855</v>
      </c>
    </row>
    <row r="38" spans="1:13" x14ac:dyDescent="0.2">
      <c r="A38" s="193">
        <v>2013</v>
      </c>
      <c r="B38" s="112">
        <v>50748.248439999996</v>
      </c>
      <c r="C38" s="112">
        <v>47817.748439999996</v>
      </c>
      <c r="D38" s="112">
        <v>2930.5</v>
      </c>
      <c r="E38" s="153">
        <v>22556.9</v>
      </c>
      <c r="F38" s="153">
        <v>21059.1</v>
      </c>
      <c r="G38" s="153">
        <v>1497.8</v>
      </c>
      <c r="H38" s="112">
        <v>12190.1</v>
      </c>
      <c r="I38" s="112">
        <v>11689</v>
      </c>
      <c r="J38" s="112">
        <v>501.1</v>
      </c>
      <c r="K38" s="112">
        <v>16001.248439999999</v>
      </c>
      <c r="L38" s="112">
        <v>15069.648439999999</v>
      </c>
      <c r="M38" s="113">
        <v>931.59999999999991</v>
      </c>
    </row>
    <row r="39" spans="1:13" x14ac:dyDescent="0.2">
      <c r="A39" s="193">
        <v>2014</v>
      </c>
      <c r="B39" s="112">
        <f>SUM(C39:D39)</f>
        <v>53867</v>
      </c>
      <c r="C39" s="112">
        <f t="shared" ref="C39:D41" si="0">SUM(F39,I39,L39)</f>
        <v>50894.7</v>
      </c>
      <c r="D39" s="112">
        <f t="shared" si="0"/>
        <v>2972.3</v>
      </c>
      <c r="E39" s="153">
        <v>24801.9</v>
      </c>
      <c r="F39" s="153">
        <v>23336</v>
      </c>
      <c r="G39" s="153">
        <v>1465.9</v>
      </c>
      <c r="H39" s="112">
        <v>12345.1</v>
      </c>
      <c r="I39" s="112">
        <v>11910.7</v>
      </c>
      <c r="J39" s="112">
        <v>434.40000000000003</v>
      </c>
      <c r="K39" s="112">
        <v>16720</v>
      </c>
      <c r="L39" s="112">
        <v>15648</v>
      </c>
      <c r="M39" s="113">
        <v>1072</v>
      </c>
    </row>
    <row r="40" spans="1:13" x14ac:dyDescent="0.2">
      <c r="A40" s="193">
        <v>2015</v>
      </c>
      <c r="B40" s="112">
        <f>SUM(C40:D40)</f>
        <v>60209.307390000053</v>
      </c>
      <c r="C40" s="112">
        <f t="shared" si="0"/>
        <v>56087.086410000054</v>
      </c>
      <c r="D40" s="112">
        <f t="shared" si="0"/>
        <v>4122.2209800000001</v>
      </c>
      <c r="E40" s="153">
        <v>27782.400000000001</v>
      </c>
      <c r="F40" s="153">
        <v>26034.5</v>
      </c>
      <c r="G40" s="153">
        <v>1748</v>
      </c>
      <c r="H40" s="112">
        <f>+I40+J40</f>
        <v>13718.1</v>
      </c>
      <c r="I40" s="112">
        <v>12811.7</v>
      </c>
      <c r="J40" s="112">
        <v>906.4</v>
      </c>
      <c r="K40" s="112">
        <f>+L40+M40</f>
        <v>18708.707390000058</v>
      </c>
      <c r="L40" s="112">
        <v>17240.886410000057</v>
      </c>
      <c r="M40" s="113">
        <v>1467.82098</v>
      </c>
    </row>
    <row r="41" spans="1:13" x14ac:dyDescent="0.2">
      <c r="A41" s="193">
        <v>2016</v>
      </c>
      <c r="B41" s="112">
        <f>SUM(C41:D41)</f>
        <v>63344.780999999995</v>
      </c>
      <c r="C41" s="112">
        <f t="shared" si="0"/>
        <v>59298.593999999997</v>
      </c>
      <c r="D41" s="112">
        <f t="shared" si="0"/>
        <v>4046.1869999999999</v>
      </c>
      <c r="E41" s="153">
        <v>29489.200000000001</v>
      </c>
      <c r="F41" s="153">
        <v>27688.7</v>
      </c>
      <c r="G41" s="153">
        <v>1800.5</v>
      </c>
      <c r="H41" s="112">
        <f>+I41+J41</f>
        <v>13219.581</v>
      </c>
      <c r="I41" s="112">
        <v>12737.894</v>
      </c>
      <c r="J41" s="112">
        <v>481.68700000000001</v>
      </c>
      <c r="K41" s="112">
        <f>+L41+M41</f>
        <v>20636</v>
      </c>
      <c r="L41" s="112">
        <v>18872</v>
      </c>
      <c r="M41" s="113">
        <v>1764</v>
      </c>
    </row>
    <row r="42" spans="1:13" x14ac:dyDescent="0.2">
      <c r="A42" s="193"/>
      <c r="B42" s="112"/>
      <c r="C42" s="112"/>
      <c r="D42" s="112"/>
      <c r="E42" s="153"/>
      <c r="F42" s="153"/>
      <c r="G42" s="153"/>
      <c r="H42" s="112"/>
      <c r="I42" s="112"/>
      <c r="J42" s="112"/>
      <c r="K42" s="112"/>
      <c r="L42" s="112"/>
      <c r="M42" s="113"/>
    </row>
    <row r="43" spans="1:13" x14ac:dyDescent="0.2">
      <c r="A43" s="193">
        <v>2017</v>
      </c>
      <c r="B43" s="112">
        <f t="shared" ref="B43" si="1">SUM(C43:D43)</f>
        <v>69176.2</v>
      </c>
      <c r="C43" s="112">
        <f t="shared" ref="C43" si="2">SUM(F43,I43,L43)</f>
        <v>64542.3</v>
      </c>
      <c r="D43" s="112">
        <f t="shared" ref="D43" si="3">SUM(G43,J43,M43)</f>
        <v>4633.8999999999996</v>
      </c>
      <c r="E43" s="153">
        <f>SUM(F43:G43)</f>
        <v>31989.8</v>
      </c>
      <c r="F43" s="153">
        <v>30318.3</v>
      </c>
      <c r="G43" s="153">
        <v>1671.5</v>
      </c>
      <c r="H43" s="112">
        <f t="shared" ref="H43:H44" si="4">+I43+J43</f>
        <v>13864.4</v>
      </c>
      <c r="I43" s="112">
        <v>13124</v>
      </c>
      <c r="J43" s="112">
        <v>740.4</v>
      </c>
      <c r="K43" s="112">
        <f t="shared" ref="K43:K44" si="5">+L43+M43</f>
        <v>23322</v>
      </c>
      <c r="L43" s="112">
        <v>21100</v>
      </c>
      <c r="M43" s="113">
        <v>2222</v>
      </c>
    </row>
    <row r="44" spans="1:13" x14ac:dyDescent="0.2">
      <c r="A44" s="193">
        <v>2018</v>
      </c>
      <c r="B44" s="112">
        <f t="shared" ref="B44" si="6">SUM(C44:D44)</f>
        <v>72777.143365855256</v>
      </c>
      <c r="C44" s="112">
        <f t="shared" ref="C44" si="7">SUM(F44,I44,L44)</f>
        <v>66934.643365855256</v>
      </c>
      <c r="D44" s="112">
        <f t="shared" ref="D44" si="8">SUM(G44,J44,M44)</f>
        <v>5842.5</v>
      </c>
      <c r="E44" s="153">
        <f>SUM(F44:G44)</f>
        <v>32748.2</v>
      </c>
      <c r="F44" s="153">
        <v>30546.400000000001</v>
      </c>
      <c r="G44" s="153">
        <v>2201.8000000000002</v>
      </c>
      <c r="H44" s="112">
        <f t="shared" si="4"/>
        <v>14827.9</v>
      </c>
      <c r="I44" s="112">
        <v>13686.3</v>
      </c>
      <c r="J44" s="112">
        <v>1141.5999999999999</v>
      </c>
      <c r="K44" s="112">
        <f t="shared" si="5"/>
        <v>25201.043365855254</v>
      </c>
      <c r="L44" s="112">
        <v>22701.943365855255</v>
      </c>
      <c r="M44" s="113">
        <v>2499.1</v>
      </c>
    </row>
    <row r="45" spans="1:13" x14ac:dyDescent="0.2">
      <c r="A45" s="193">
        <v>2019</v>
      </c>
      <c r="B45" s="112">
        <v>76830.489189999993</v>
      </c>
      <c r="C45" s="112">
        <v>71374.085739999995</v>
      </c>
      <c r="D45" s="112">
        <v>5456.4034499999998</v>
      </c>
      <c r="E45" s="153">
        <v>35408.1</v>
      </c>
      <c r="F45" s="153">
        <v>33164.199999999997</v>
      </c>
      <c r="G45" s="153">
        <v>2243.9</v>
      </c>
      <c r="H45" s="112">
        <v>15087.8</v>
      </c>
      <c r="I45" s="112">
        <v>14564.4</v>
      </c>
      <c r="J45" s="112">
        <v>523.4</v>
      </c>
      <c r="K45" s="112">
        <v>26334.589189999995</v>
      </c>
      <c r="L45" s="112">
        <v>23645.485739999996</v>
      </c>
      <c r="M45" s="113">
        <v>2689.1034499999996</v>
      </c>
    </row>
    <row r="46" spans="1:13" x14ac:dyDescent="0.2">
      <c r="A46" s="193">
        <v>2020</v>
      </c>
      <c r="B46" s="112">
        <v>77690.275999999998</v>
      </c>
      <c r="C46" s="112">
        <v>72017.733999999997</v>
      </c>
      <c r="D46" s="112">
        <v>5672.5419999999995</v>
      </c>
      <c r="E46" s="153">
        <v>36876.299999999996</v>
      </c>
      <c r="F46" s="153">
        <v>34438.699999999997</v>
      </c>
      <c r="G46" s="153">
        <v>2437.6</v>
      </c>
      <c r="H46" s="112">
        <v>14997.676000000001</v>
      </c>
      <c r="I46" s="112">
        <v>14471.434000000001</v>
      </c>
      <c r="J46" s="112">
        <v>526.24199999999996</v>
      </c>
      <c r="K46" s="112">
        <v>25816.3</v>
      </c>
      <c r="L46" s="112">
        <v>23107.599999999999</v>
      </c>
      <c r="M46" s="113">
        <v>2708.7</v>
      </c>
    </row>
    <row r="47" spans="1:13" x14ac:dyDescent="0.2">
      <c r="A47" s="193">
        <v>2021</v>
      </c>
      <c r="B47" s="112">
        <v>81620.2</v>
      </c>
      <c r="C47" s="112">
        <v>75953.400000000009</v>
      </c>
      <c r="D47" s="112">
        <v>5666.8</v>
      </c>
      <c r="E47" s="153">
        <v>38305.1</v>
      </c>
      <c r="F47" s="153">
        <v>36506.9</v>
      </c>
      <c r="G47" s="153">
        <v>1798.2</v>
      </c>
      <c r="H47" s="112">
        <v>16410.900000000001</v>
      </c>
      <c r="I47" s="112">
        <v>15128.7</v>
      </c>
      <c r="J47" s="112">
        <v>1282.2</v>
      </c>
      <c r="K47" s="112">
        <v>26904.200000000004</v>
      </c>
      <c r="L47" s="112">
        <v>24317.800000000003</v>
      </c>
      <c r="M47" s="113">
        <v>2586.4</v>
      </c>
    </row>
    <row r="48" spans="1:13" x14ac:dyDescent="0.2">
      <c r="A48" s="193"/>
      <c r="B48" s="112"/>
      <c r="C48" s="112"/>
      <c r="D48" s="112"/>
      <c r="E48" s="153"/>
      <c r="F48" s="153"/>
      <c r="G48" s="153"/>
      <c r="H48" s="112"/>
      <c r="I48" s="112"/>
      <c r="J48" s="112"/>
      <c r="K48" s="112"/>
      <c r="L48" s="112"/>
      <c r="M48" s="113"/>
    </row>
    <row r="49" spans="1:13" x14ac:dyDescent="0.2">
      <c r="A49" s="193">
        <v>2022</v>
      </c>
      <c r="B49" s="112">
        <v>88906.5</v>
      </c>
      <c r="C49" s="112">
        <v>82460.399999999994</v>
      </c>
      <c r="D49" s="112">
        <v>6446.1</v>
      </c>
      <c r="E49" s="153">
        <v>42792.799999999996</v>
      </c>
      <c r="F49" s="153">
        <v>39809.699999999997</v>
      </c>
      <c r="G49" s="153">
        <v>2983.1000000000004</v>
      </c>
      <c r="H49" s="112">
        <v>16965</v>
      </c>
      <c r="I49" s="112">
        <v>16363.599999999999</v>
      </c>
      <c r="J49" s="112">
        <v>601.4</v>
      </c>
      <c r="K49" s="112">
        <v>29148.699999999997</v>
      </c>
      <c r="L49" s="112">
        <v>26287.1</v>
      </c>
      <c r="M49" s="113">
        <v>2861.6</v>
      </c>
    </row>
    <row r="50" spans="1:13" x14ac:dyDescent="0.2">
      <c r="A50" s="193">
        <v>2023</v>
      </c>
      <c r="B50" s="112">
        <v>94451.5</v>
      </c>
      <c r="C50" s="112">
        <v>88430</v>
      </c>
      <c r="D50" s="112">
        <v>6021.5</v>
      </c>
      <c r="E50" s="153">
        <v>47044.399999999994</v>
      </c>
      <c r="F50" s="153">
        <v>44804.2</v>
      </c>
      <c r="G50" s="153">
        <v>2240.1999999999998</v>
      </c>
      <c r="H50" s="112">
        <v>17831.3</v>
      </c>
      <c r="I50" s="112">
        <v>17083</v>
      </c>
      <c r="J50" s="112">
        <v>748.3</v>
      </c>
      <c r="K50" s="112">
        <v>29575.800000000003</v>
      </c>
      <c r="L50" s="112">
        <v>26542.800000000003</v>
      </c>
      <c r="M50" s="113">
        <v>3033</v>
      </c>
    </row>
    <row r="51" spans="1:13" ht="12.75" customHeight="1" x14ac:dyDescent="0.2">
      <c r="A51" s="155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 ht="12.75" customHeight="1" x14ac:dyDescent="0.2">
      <c r="A52" s="157" t="s">
        <v>141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 ht="12.75" customHeight="1" x14ac:dyDescent="0.2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</row>
    <row r="54" spans="1:13" x14ac:dyDescent="0.2">
      <c r="A54" s="209" t="s">
        <v>27</v>
      </c>
      <c r="B54" s="210"/>
      <c r="C54" s="211"/>
      <c r="D54" s="158"/>
      <c r="E54" s="158"/>
      <c r="F54" s="158"/>
      <c r="G54" s="158"/>
      <c r="H54" s="158"/>
      <c r="I54" s="158"/>
      <c r="J54" s="158"/>
      <c r="K54" s="158"/>
      <c r="L54" s="158"/>
      <c r="M54" s="158"/>
    </row>
    <row r="55" spans="1:13" x14ac:dyDescent="0.2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</row>
    <row r="56" spans="1:13" x14ac:dyDescent="0.2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 x14ac:dyDescent="0.2">
      <c r="A57" s="259" t="s">
        <v>159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 x14ac:dyDescent="0.2">
      <c r="A58" s="156"/>
      <c r="B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 x14ac:dyDescent="0.2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 x14ac:dyDescent="0.2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  <row r="61" spans="1:13" x14ac:dyDescent="0.2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</row>
    <row r="62" spans="1:13" x14ac:dyDescent="0.2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 x14ac:dyDescent="0.2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x14ac:dyDescent="0.2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</row>
    <row r="65" spans="1:13" x14ac:dyDescent="0.2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</row>
    <row r="66" spans="1:13" x14ac:dyDescent="0.2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1:13" x14ac:dyDescent="0.2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</row>
    <row r="68" spans="1:13" x14ac:dyDescent="0.2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1:13" x14ac:dyDescent="0.2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1:13" x14ac:dyDescent="0.2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 x14ac:dyDescent="0.2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</row>
    <row r="72" spans="1:13" x14ac:dyDescent="0.2">
      <c r="A72" s="156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1:13" x14ac:dyDescent="0.2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1:13" x14ac:dyDescent="0.2">
      <c r="A74" s="156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1:13" x14ac:dyDescent="0.2">
      <c r="A75" s="156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 x14ac:dyDescent="0.2">
      <c r="A76" s="156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1:13" x14ac:dyDescent="0.2">
      <c r="A77" s="156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 x14ac:dyDescent="0.2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1:13" x14ac:dyDescent="0.2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1:13" x14ac:dyDescent="0.2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1:13" x14ac:dyDescent="0.2">
      <c r="A81" s="156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</sheetData>
  <mergeCells count="6">
    <mergeCell ref="A53:M53"/>
    <mergeCell ref="K5:M5"/>
    <mergeCell ref="A5:A6"/>
    <mergeCell ref="B5:D5"/>
    <mergeCell ref="E5:G5"/>
    <mergeCell ref="H5:J5"/>
  </mergeCells>
  <phoneticPr fontId="0" type="noConversion"/>
  <hyperlinks>
    <hyperlink ref="A57" r:id="rId1" xr:uid="{BD7B9C4A-D058-4BEC-89EF-A7E3D04323CE}"/>
  </hyperlinks>
  <pageMargins left="0.22" right="0.17" top="0.984251969" bottom="0.984251969" header="0.5" footer="0.5"/>
  <pageSetup paperSize="9" scale="69" orientation="landscape" r:id="rId2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R58"/>
  <sheetViews>
    <sheetView zoomScaleNormal="100" workbookViewId="0"/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6384" width="2.85546875" style="4"/>
  </cols>
  <sheetData>
    <row r="1" spans="1:18" x14ac:dyDescent="0.2">
      <c r="A1" s="231" t="s">
        <v>139</v>
      </c>
      <c r="B1" s="151"/>
      <c r="C1" s="151"/>
      <c r="D1" s="141"/>
      <c r="E1" s="141"/>
      <c r="F1" s="141"/>
    </row>
    <row r="2" spans="1:18" ht="18" x14ac:dyDescent="0.25">
      <c r="A2" s="1" t="s">
        <v>28</v>
      </c>
      <c r="B2" s="2"/>
    </row>
    <row r="3" spans="1:18" ht="15.75" x14ac:dyDescent="0.25">
      <c r="A3" s="3" t="s">
        <v>142</v>
      </c>
      <c r="B3" s="2"/>
    </row>
    <row r="4" spans="1:18" x14ac:dyDescent="0.2">
      <c r="A4" s="2"/>
      <c r="B4" s="2"/>
    </row>
    <row r="5" spans="1:18" s="9" customFormat="1" ht="14.25" x14ac:dyDescent="0.2">
      <c r="A5" s="242" t="s">
        <v>16</v>
      </c>
      <c r="B5" s="245" t="s">
        <v>17</v>
      </c>
      <c r="C5" s="245"/>
      <c r="D5" s="245"/>
      <c r="E5" s="247" t="s">
        <v>18</v>
      </c>
      <c r="F5" s="247"/>
      <c r="G5" s="247"/>
      <c r="H5" s="245" t="s">
        <v>19</v>
      </c>
      <c r="I5" s="245"/>
      <c r="J5" s="245"/>
      <c r="K5" s="245" t="s">
        <v>20</v>
      </c>
      <c r="L5" s="245"/>
      <c r="M5" s="240"/>
      <c r="O5" s="6"/>
      <c r="P5" s="6"/>
      <c r="Q5" s="6"/>
      <c r="R5" s="6"/>
    </row>
    <row r="6" spans="1:18" s="6" customFormat="1" ht="14.25" x14ac:dyDescent="0.2">
      <c r="A6" s="243"/>
      <c r="B6" s="70" t="s">
        <v>21</v>
      </c>
      <c r="C6" s="70" t="s">
        <v>22</v>
      </c>
      <c r="D6" s="70" t="s">
        <v>23</v>
      </c>
      <c r="E6" s="147" t="s">
        <v>21</v>
      </c>
      <c r="F6" s="147" t="s">
        <v>22</v>
      </c>
      <c r="G6" s="147" t="s">
        <v>23</v>
      </c>
      <c r="H6" s="70" t="s">
        <v>21</v>
      </c>
      <c r="I6" s="70" t="s">
        <v>22</v>
      </c>
      <c r="J6" s="70" t="s">
        <v>23</v>
      </c>
      <c r="K6" s="70" t="s">
        <v>21</v>
      </c>
      <c r="L6" s="70" t="s">
        <v>22</v>
      </c>
      <c r="M6" s="71" t="s">
        <v>23</v>
      </c>
      <c r="O6" s="4"/>
      <c r="P6" s="4"/>
      <c r="Q6" s="4"/>
      <c r="R6" s="4"/>
    </row>
    <row r="7" spans="1:18" x14ac:dyDescent="0.2">
      <c r="A7" s="91">
        <v>1970</v>
      </c>
      <c r="B7" s="112">
        <f>SUM(C7:D7)</f>
        <v>12039</v>
      </c>
      <c r="C7" s="112">
        <f t="shared" ref="C7:C39" si="0">SUM(F7,I7,L7)</f>
        <v>10459.5</v>
      </c>
      <c r="D7" s="112">
        <f t="shared" ref="D7:D39" si="1">SUM(G7,J7,M7)</f>
        <v>1579.5</v>
      </c>
      <c r="E7" s="112">
        <f>SUM(F7:G7)</f>
        <v>3723.8</v>
      </c>
      <c r="F7" s="159">
        <v>3452.3</v>
      </c>
      <c r="G7" s="159">
        <v>271.5</v>
      </c>
      <c r="H7" s="112">
        <f>SUM(I7:J7)</f>
        <v>4449.3999999999996</v>
      </c>
      <c r="I7" s="160">
        <v>3990</v>
      </c>
      <c r="J7" s="160">
        <v>459.4</v>
      </c>
      <c r="K7" s="112">
        <f>SUM(L7:M7)</f>
        <v>3865.7999999999997</v>
      </c>
      <c r="L7" s="160">
        <v>3017.2</v>
      </c>
      <c r="M7" s="161">
        <v>848.6</v>
      </c>
    </row>
    <row r="8" spans="1:18" x14ac:dyDescent="0.2">
      <c r="A8" s="91">
        <v>1972</v>
      </c>
      <c r="B8" s="112">
        <f t="shared" ref="B8:B39" si="2">SUM(C8:D8)</f>
        <v>13583.5</v>
      </c>
      <c r="C8" s="112">
        <f t="shared" si="0"/>
        <v>12028.4</v>
      </c>
      <c r="D8" s="112">
        <f t="shared" si="1"/>
        <v>1555.1</v>
      </c>
      <c r="E8" s="112">
        <f t="shared" ref="E8:E41" si="3">SUM(F8:G8)</f>
        <v>3905.7999999999997</v>
      </c>
      <c r="F8" s="159">
        <v>3684.8999999999996</v>
      </c>
      <c r="G8" s="159">
        <v>220.9</v>
      </c>
      <c r="H8" s="112">
        <f t="shared" ref="H8:H41" si="4">SUM(I8:J8)</f>
        <v>5047.7000000000007</v>
      </c>
      <c r="I8" s="160">
        <v>4586.1000000000004</v>
      </c>
      <c r="J8" s="160">
        <v>461.6</v>
      </c>
      <c r="K8" s="112">
        <f t="shared" ref="K8:K41" si="5">SUM(L8:M8)</f>
        <v>4630</v>
      </c>
      <c r="L8" s="160">
        <v>3757.4</v>
      </c>
      <c r="M8" s="161">
        <v>872.6</v>
      </c>
    </row>
    <row r="9" spans="1:18" x14ac:dyDescent="0.2">
      <c r="A9" s="91">
        <v>1974</v>
      </c>
      <c r="B9" s="112">
        <f t="shared" si="2"/>
        <v>14033.099999999999</v>
      </c>
      <c r="C9" s="112">
        <f t="shared" si="0"/>
        <v>12608.3</v>
      </c>
      <c r="D9" s="112">
        <f t="shared" si="1"/>
        <v>1424.8</v>
      </c>
      <c r="E9" s="112">
        <f t="shared" si="3"/>
        <v>4112.5999999999995</v>
      </c>
      <c r="F9" s="159">
        <v>3732.7999999999997</v>
      </c>
      <c r="G9" s="159">
        <v>379.79999999999995</v>
      </c>
      <c r="H9" s="112">
        <f t="shared" si="4"/>
        <v>5409.2</v>
      </c>
      <c r="I9" s="160">
        <v>4973.5</v>
      </c>
      <c r="J9" s="160">
        <v>435.70000000000005</v>
      </c>
      <c r="K9" s="112">
        <f t="shared" si="5"/>
        <v>4511.3</v>
      </c>
      <c r="L9" s="160">
        <v>3902</v>
      </c>
      <c r="M9" s="161">
        <v>609.29999999999995</v>
      </c>
    </row>
    <row r="10" spans="1:18" x14ac:dyDescent="0.2">
      <c r="A10" s="91">
        <v>1977</v>
      </c>
      <c r="B10" s="112">
        <f t="shared" si="2"/>
        <v>16616.599999999999</v>
      </c>
      <c r="C10" s="112">
        <f t="shared" si="0"/>
        <v>14413.6</v>
      </c>
      <c r="D10" s="112">
        <f t="shared" si="1"/>
        <v>2203</v>
      </c>
      <c r="E10" s="112">
        <f t="shared" si="3"/>
        <v>5200</v>
      </c>
      <c r="F10" s="159">
        <v>4572.3</v>
      </c>
      <c r="G10" s="159">
        <v>627.70000000000005</v>
      </c>
      <c r="H10" s="112">
        <f t="shared" si="4"/>
        <v>5865.5999999999995</v>
      </c>
      <c r="I10" s="160">
        <v>5258.7</v>
      </c>
      <c r="J10" s="160">
        <v>606.9</v>
      </c>
      <c r="K10" s="112">
        <f t="shared" si="5"/>
        <v>5551</v>
      </c>
      <c r="L10" s="160">
        <v>4582.6000000000004</v>
      </c>
      <c r="M10" s="161">
        <v>968.40000000000009</v>
      </c>
    </row>
    <row r="11" spans="1:18" x14ac:dyDescent="0.2">
      <c r="A11" s="91">
        <v>1979</v>
      </c>
      <c r="B11" s="112">
        <f t="shared" si="2"/>
        <v>17338.5</v>
      </c>
      <c r="C11" s="112">
        <f t="shared" si="0"/>
        <v>15674.8</v>
      </c>
      <c r="D11" s="112">
        <f t="shared" si="1"/>
        <v>1663.6999999999998</v>
      </c>
      <c r="E11" s="112">
        <f t="shared" si="3"/>
        <v>5450.8</v>
      </c>
      <c r="F11" s="159">
        <v>5000</v>
      </c>
      <c r="G11" s="159">
        <v>450.79999999999995</v>
      </c>
      <c r="H11" s="112">
        <f t="shared" si="4"/>
        <v>6530.9</v>
      </c>
      <c r="I11" s="160">
        <v>6024.7999999999993</v>
      </c>
      <c r="J11" s="160">
        <v>506.1</v>
      </c>
      <c r="K11" s="112">
        <f t="shared" si="5"/>
        <v>5356.8</v>
      </c>
      <c r="L11" s="160">
        <v>4650</v>
      </c>
      <c r="M11" s="161">
        <v>706.8</v>
      </c>
    </row>
    <row r="12" spans="1:18" x14ac:dyDescent="0.2">
      <c r="A12" s="91"/>
      <c r="B12" s="112"/>
      <c r="C12" s="112"/>
      <c r="D12" s="112"/>
      <c r="E12" s="112"/>
      <c r="F12" s="159"/>
      <c r="G12" s="159"/>
      <c r="H12" s="112"/>
      <c r="I12" s="160"/>
      <c r="J12" s="160"/>
      <c r="K12" s="112"/>
      <c r="L12" s="160"/>
      <c r="M12" s="161"/>
    </row>
    <row r="13" spans="1:18" x14ac:dyDescent="0.2">
      <c r="A13" s="91">
        <v>1981</v>
      </c>
      <c r="B13" s="112">
        <f t="shared" si="2"/>
        <v>18746.099999999999</v>
      </c>
      <c r="C13" s="112">
        <f t="shared" si="0"/>
        <v>16978.099999999999</v>
      </c>
      <c r="D13" s="112">
        <f t="shared" si="1"/>
        <v>1768</v>
      </c>
      <c r="E13" s="112">
        <f t="shared" si="3"/>
        <v>5861.4000000000005</v>
      </c>
      <c r="F13" s="159">
        <v>5314.1</v>
      </c>
      <c r="G13" s="159">
        <v>547.30000000000007</v>
      </c>
      <c r="H13" s="112">
        <f t="shared" si="4"/>
        <v>7525.7000000000007</v>
      </c>
      <c r="I13" s="160">
        <v>6894.1</v>
      </c>
      <c r="J13" s="160">
        <v>631.59999999999991</v>
      </c>
      <c r="K13" s="112">
        <f t="shared" si="5"/>
        <v>5359</v>
      </c>
      <c r="L13" s="160">
        <v>4769.8999999999996</v>
      </c>
      <c r="M13" s="161">
        <v>589.1</v>
      </c>
    </row>
    <row r="14" spans="1:18" x14ac:dyDescent="0.2">
      <c r="A14" s="91">
        <v>1983</v>
      </c>
      <c r="B14" s="112">
        <f t="shared" si="2"/>
        <v>20961.800000000003</v>
      </c>
      <c r="C14" s="112">
        <f t="shared" si="0"/>
        <v>18934.900000000001</v>
      </c>
      <c r="D14" s="112">
        <f t="shared" si="1"/>
        <v>2026.8999999999999</v>
      </c>
      <c r="E14" s="112">
        <f t="shared" si="3"/>
        <v>6859.5</v>
      </c>
      <c r="F14" s="159">
        <v>6318.4</v>
      </c>
      <c r="G14" s="159">
        <v>541.1</v>
      </c>
      <c r="H14" s="112">
        <f t="shared" si="4"/>
        <v>8743.7999999999993</v>
      </c>
      <c r="I14" s="160">
        <v>7789.2999999999993</v>
      </c>
      <c r="J14" s="160">
        <v>954.5</v>
      </c>
      <c r="K14" s="112">
        <f t="shared" si="5"/>
        <v>5358.5000000000009</v>
      </c>
      <c r="L14" s="160">
        <v>4827.2000000000007</v>
      </c>
      <c r="M14" s="161">
        <v>531.29999999999995</v>
      </c>
    </row>
    <row r="15" spans="1:18" x14ac:dyDescent="0.2">
      <c r="A15" s="91">
        <v>1985</v>
      </c>
      <c r="B15" s="112">
        <f t="shared" si="2"/>
        <v>25338.199999999997</v>
      </c>
      <c r="C15" s="112">
        <f t="shared" si="0"/>
        <v>22739.699999999997</v>
      </c>
      <c r="D15" s="112">
        <f t="shared" si="1"/>
        <v>2598.5</v>
      </c>
      <c r="E15" s="112">
        <f t="shared" si="3"/>
        <v>11039.9</v>
      </c>
      <c r="F15" s="159">
        <v>10035</v>
      </c>
      <c r="G15" s="159">
        <v>1004.9</v>
      </c>
      <c r="H15" s="112">
        <f t="shared" si="4"/>
        <v>8730.5</v>
      </c>
      <c r="I15" s="160">
        <v>7703.0999999999995</v>
      </c>
      <c r="J15" s="160">
        <v>1027.4000000000001</v>
      </c>
      <c r="K15" s="112">
        <f t="shared" si="5"/>
        <v>5567.8</v>
      </c>
      <c r="L15" s="160">
        <v>5001.6000000000004</v>
      </c>
      <c r="M15" s="161">
        <v>566.20000000000005</v>
      </c>
    </row>
    <row r="16" spans="1:18" x14ac:dyDescent="0.2">
      <c r="A16" s="91">
        <v>1987</v>
      </c>
      <c r="B16" s="112">
        <f t="shared" si="2"/>
        <v>27381.5</v>
      </c>
      <c r="C16" s="112">
        <f t="shared" si="0"/>
        <v>24454</v>
      </c>
      <c r="D16" s="112">
        <f t="shared" si="1"/>
        <v>2927.5</v>
      </c>
      <c r="E16" s="112">
        <f t="shared" si="3"/>
        <v>12069</v>
      </c>
      <c r="F16" s="159">
        <v>10711</v>
      </c>
      <c r="G16" s="159">
        <v>1358</v>
      </c>
      <c r="H16" s="112">
        <f t="shared" si="4"/>
        <v>9565.6999999999989</v>
      </c>
      <c r="I16" s="160">
        <v>8576.2999999999993</v>
      </c>
      <c r="J16" s="160">
        <v>989.4</v>
      </c>
      <c r="K16" s="112">
        <f t="shared" si="5"/>
        <v>5746.8</v>
      </c>
      <c r="L16" s="160">
        <v>5166.7</v>
      </c>
      <c r="M16" s="161">
        <v>580.1</v>
      </c>
    </row>
    <row r="17" spans="1:18" x14ac:dyDescent="0.2">
      <c r="A17" s="91">
        <v>1989</v>
      </c>
      <c r="B17" s="112">
        <f t="shared" si="2"/>
        <v>28337.1</v>
      </c>
      <c r="C17" s="112">
        <f t="shared" si="0"/>
        <v>25060.6</v>
      </c>
      <c r="D17" s="112">
        <f t="shared" si="1"/>
        <v>3276.4999999999995</v>
      </c>
      <c r="E17" s="112">
        <f t="shared" si="3"/>
        <v>11153.599999999999</v>
      </c>
      <c r="F17" s="159">
        <v>9856.7999999999993</v>
      </c>
      <c r="G17" s="159">
        <v>1296.8</v>
      </c>
      <c r="H17" s="112">
        <f t="shared" si="4"/>
        <v>10449.500000000002</v>
      </c>
      <c r="I17" s="160">
        <v>9328.9000000000015</v>
      </c>
      <c r="J17" s="160">
        <v>1120.5999999999999</v>
      </c>
      <c r="K17" s="112">
        <f t="shared" si="5"/>
        <v>6734</v>
      </c>
      <c r="L17" s="160">
        <v>5874.9</v>
      </c>
      <c r="M17" s="161">
        <v>859.1</v>
      </c>
    </row>
    <row r="18" spans="1:18" x14ac:dyDescent="0.2">
      <c r="A18" s="91"/>
      <c r="B18" s="112"/>
      <c r="C18" s="112"/>
      <c r="D18" s="112"/>
      <c r="E18" s="112"/>
      <c r="F18" s="159"/>
      <c r="G18" s="159"/>
      <c r="H18" s="112"/>
      <c r="I18" s="160"/>
      <c r="J18" s="160"/>
      <c r="K18" s="112"/>
      <c r="L18" s="160"/>
      <c r="M18" s="161"/>
    </row>
    <row r="19" spans="1:18" x14ac:dyDescent="0.2">
      <c r="A19" s="91">
        <v>1991</v>
      </c>
      <c r="B19" s="112">
        <f t="shared" si="2"/>
        <v>28685.200000000001</v>
      </c>
      <c r="C19" s="112">
        <f t="shared" si="0"/>
        <v>25401.600000000002</v>
      </c>
      <c r="D19" s="112">
        <f t="shared" si="1"/>
        <v>3283.6</v>
      </c>
      <c r="E19" s="112">
        <f t="shared" si="3"/>
        <v>11208.9</v>
      </c>
      <c r="F19" s="159">
        <v>10046.1</v>
      </c>
      <c r="G19" s="159">
        <v>1162.8</v>
      </c>
      <c r="H19" s="112">
        <f t="shared" si="4"/>
        <v>9915.6</v>
      </c>
      <c r="I19" s="160">
        <v>9058.2000000000007</v>
      </c>
      <c r="J19" s="160">
        <v>857.4</v>
      </c>
      <c r="K19" s="112">
        <f t="shared" si="5"/>
        <v>7560.7000000000007</v>
      </c>
      <c r="L19" s="160">
        <v>6297.3</v>
      </c>
      <c r="M19" s="161">
        <v>1263.4000000000001</v>
      </c>
    </row>
    <row r="20" spans="1:18" x14ac:dyDescent="0.2">
      <c r="A20" s="91">
        <v>1993</v>
      </c>
      <c r="B20" s="112">
        <f t="shared" si="2"/>
        <v>30774.2</v>
      </c>
      <c r="C20" s="112">
        <f t="shared" si="0"/>
        <v>27193.200000000001</v>
      </c>
      <c r="D20" s="112">
        <f t="shared" si="1"/>
        <v>3581</v>
      </c>
      <c r="E20" s="112">
        <f t="shared" si="3"/>
        <v>12088.500000000002</v>
      </c>
      <c r="F20" s="159">
        <v>10533.400000000001</v>
      </c>
      <c r="G20" s="159">
        <v>1555.1</v>
      </c>
      <c r="H20" s="112">
        <f t="shared" si="4"/>
        <v>10327.199999999999</v>
      </c>
      <c r="I20" s="160">
        <v>9312.7999999999993</v>
      </c>
      <c r="J20" s="160">
        <v>1014.4</v>
      </c>
      <c r="K20" s="112">
        <f t="shared" si="5"/>
        <v>8358.5</v>
      </c>
      <c r="L20" s="160">
        <v>7347</v>
      </c>
      <c r="M20" s="161">
        <v>1011.5</v>
      </c>
    </row>
    <row r="21" spans="1:18" ht="14.25" x14ac:dyDescent="0.2">
      <c r="A21" s="93" t="s">
        <v>29</v>
      </c>
      <c r="B21" s="112">
        <f t="shared" si="2"/>
        <v>32284.5</v>
      </c>
      <c r="C21" s="112">
        <f t="shared" si="0"/>
        <v>29088</v>
      </c>
      <c r="D21" s="112">
        <f t="shared" si="1"/>
        <v>3196.5000000000005</v>
      </c>
      <c r="E21" s="112">
        <f t="shared" si="3"/>
        <v>14839.1</v>
      </c>
      <c r="F21" s="159">
        <v>13013.7</v>
      </c>
      <c r="G21" s="159">
        <v>1825.4</v>
      </c>
      <c r="H21" s="112">
        <f t="shared" si="4"/>
        <v>9078.1</v>
      </c>
      <c r="I21" s="160">
        <v>8634.9</v>
      </c>
      <c r="J21" s="160">
        <v>443.20000000000005</v>
      </c>
      <c r="K21" s="112">
        <f t="shared" si="5"/>
        <v>8367.2999999999993</v>
      </c>
      <c r="L21" s="160">
        <v>7439.4</v>
      </c>
      <c r="M21" s="161">
        <v>927.90000000000009</v>
      </c>
    </row>
    <row r="22" spans="1:18" x14ac:dyDescent="0.2">
      <c r="A22" s="93">
        <v>1997</v>
      </c>
      <c r="B22" s="112">
        <f t="shared" si="2"/>
        <v>34395</v>
      </c>
      <c r="C22" s="112">
        <f t="shared" si="0"/>
        <v>31079.399999999998</v>
      </c>
      <c r="D22" s="112">
        <f t="shared" si="1"/>
        <v>3315.6</v>
      </c>
      <c r="E22" s="112">
        <f t="shared" si="3"/>
        <v>16159.699999999999</v>
      </c>
      <c r="F22" s="159">
        <v>14595.9</v>
      </c>
      <c r="G22" s="159">
        <v>1563.8</v>
      </c>
      <c r="H22" s="112">
        <f t="shared" si="4"/>
        <v>9099.6</v>
      </c>
      <c r="I22" s="160">
        <v>8518.9</v>
      </c>
      <c r="J22" s="160">
        <v>580.70000000000005</v>
      </c>
      <c r="K22" s="112">
        <f t="shared" si="5"/>
        <v>9135.6999999999989</v>
      </c>
      <c r="L22" s="160">
        <v>7964.5999999999995</v>
      </c>
      <c r="M22" s="161">
        <v>1171.0999999999999</v>
      </c>
    </row>
    <row r="23" spans="1:18" x14ac:dyDescent="0.2">
      <c r="A23" s="93">
        <v>1999</v>
      </c>
      <c r="B23" s="112">
        <f t="shared" si="2"/>
        <v>35883.4</v>
      </c>
      <c r="C23" s="112">
        <f t="shared" si="0"/>
        <v>32523.599999999999</v>
      </c>
      <c r="D23" s="112">
        <f t="shared" si="1"/>
        <v>3359.8</v>
      </c>
      <c r="E23" s="112">
        <f t="shared" si="3"/>
        <v>16824.900000000001</v>
      </c>
      <c r="F23" s="159">
        <v>15471</v>
      </c>
      <c r="G23" s="159">
        <v>1353.9</v>
      </c>
      <c r="H23" s="112">
        <f t="shared" si="4"/>
        <v>8795.3000000000011</v>
      </c>
      <c r="I23" s="160">
        <v>8382.1</v>
      </c>
      <c r="J23" s="160">
        <v>413.2</v>
      </c>
      <c r="K23" s="112">
        <f t="shared" si="5"/>
        <v>10263.200000000001</v>
      </c>
      <c r="L23" s="160">
        <v>8670.5</v>
      </c>
      <c r="M23" s="161">
        <v>1592.6999999999998</v>
      </c>
    </row>
    <row r="24" spans="1:18" x14ac:dyDescent="0.2">
      <c r="A24" s="93"/>
      <c r="B24" s="112"/>
      <c r="C24" s="112"/>
      <c r="D24" s="112"/>
      <c r="E24" s="112"/>
      <c r="F24" s="159"/>
      <c r="G24" s="159"/>
      <c r="H24" s="112"/>
      <c r="I24" s="160"/>
      <c r="J24" s="160"/>
      <c r="K24" s="112"/>
      <c r="L24" s="160"/>
      <c r="M24" s="161"/>
    </row>
    <row r="25" spans="1:18" x14ac:dyDescent="0.2">
      <c r="A25" s="93">
        <v>2001</v>
      </c>
      <c r="B25" s="112">
        <f t="shared" si="2"/>
        <v>40856.200000000004</v>
      </c>
      <c r="C25" s="112">
        <f t="shared" si="0"/>
        <v>37242.800000000003</v>
      </c>
      <c r="D25" s="112">
        <f t="shared" si="1"/>
        <v>3613.3999999999996</v>
      </c>
      <c r="E25" s="112">
        <f t="shared" si="3"/>
        <v>21060.9</v>
      </c>
      <c r="F25" s="159">
        <v>18948.400000000001</v>
      </c>
      <c r="G25" s="159">
        <v>2112.5</v>
      </c>
      <c r="H25" s="112">
        <f t="shared" si="4"/>
        <v>9319.4</v>
      </c>
      <c r="I25" s="160">
        <v>8911.7999999999993</v>
      </c>
      <c r="J25" s="160">
        <v>407.59999999999997</v>
      </c>
      <c r="K25" s="112">
        <f t="shared" si="5"/>
        <v>10475.9</v>
      </c>
      <c r="L25" s="160">
        <v>9382.6</v>
      </c>
      <c r="M25" s="161">
        <v>1093.3</v>
      </c>
    </row>
    <row r="26" spans="1:18" x14ac:dyDescent="0.2">
      <c r="A26" s="93">
        <v>2003</v>
      </c>
      <c r="B26" s="112">
        <f t="shared" si="2"/>
        <v>43557.200000000004</v>
      </c>
      <c r="C26" s="112">
        <f t="shared" si="0"/>
        <v>39668.400000000001</v>
      </c>
      <c r="D26" s="112">
        <f t="shared" si="1"/>
        <v>3888.7999999999997</v>
      </c>
      <c r="E26" s="112">
        <f t="shared" si="3"/>
        <v>21407.4</v>
      </c>
      <c r="F26" s="159">
        <v>19307.400000000001</v>
      </c>
      <c r="G26" s="159">
        <v>2100</v>
      </c>
      <c r="H26" s="112">
        <f t="shared" si="4"/>
        <v>10167.600000000002</v>
      </c>
      <c r="I26" s="160">
        <v>9712.4000000000015</v>
      </c>
      <c r="J26" s="160">
        <v>455.2</v>
      </c>
      <c r="K26" s="112">
        <f t="shared" si="5"/>
        <v>11982.2</v>
      </c>
      <c r="L26" s="160">
        <v>10648.6</v>
      </c>
      <c r="M26" s="161">
        <v>1333.6</v>
      </c>
    </row>
    <row r="27" spans="1:18" x14ac:dyDescent="0.2">
      <c r="A27" s="93">
        <v>2004</v>
      </c>
      <c r="B27" s="112">
        <f t="shared" si="2"/>
        <v>43141.8</v>
      </c>
      <c r="C27" s="112">
        <f t="shared" si="0"/>
        <v>39584</v>
      </c>
      <c r="D27" s="112">
        <f t="shared" si="1"/>
        <v>3557.8</v>
      </c>
      <c r="E27" s="112">
        <f t="shared" si="3"/>
        <v>19897.7</v>
      </c>
      <c r="F27" s="159">
        <v>18375.400000000001</v>
      </c>
      <c r="G27" s="159">
        <v>1522.3</v>
      </c>
      <c r="H27" s="112">
        <f t="shared" si="4"/>
        <v>10365.5</v>
      </c>
      <c r="I27" s="160">
        <v>9895.7999999999993</v>
      </c>
      <c r="J27" s="160">
        <v>469.70000000000005</v>
      </c>
      <c r="K27" s="112">
        <f t="shared" si="5"/>
        <v>12878.599999999999</v>
      </c>
      <c r="L27" s="160">
        <v>11312.8</v>
      </c>
      <c r="M27" s="161">
        <v>1565.8000000000002</v>
      </c>
    </row>
    <row r="28" spans="1:18" x14ac:dyDescent="0.2">
      <c r="A28" s="93">
        <v>2005</v>
      </c>
      <c r="B28" s="112">
        <f t="shared" si="2"/>
        <v>45263.400000000009</v>
      </c>
      <c r="C28" s="112">
        <f t="shared" si="0"/>
        <v>42085.600000000006</v>
      </c>
      <c r="D28" s="112">
        <f t="shared" si="1"/>
        <v>3177.8</v>
      </c>
      <c r="E28" s="112">
        <f t="shared" si="3"/>
        <v>20721.400000000001</v>
      </c>
      <c r="F28" s="159">
        <v>19309.900000000001</v>
      </c>
      <c r="G28" s="159">
        <v>1411.5</v>
      </c>
      <c r="H28" s="112">
        <f t="shared" si="4"/>
        <v>10592.1</v>
      </c>
      <c r="I28" s="160">
        <v>10215</v>
      </c>
      <c r="J28" s="160">
        <v>377.09999999999997</v>
      </c>
      <c r="K28" s="112">
        <f t="shared" si="5"/>
        <v>13949.900000000001</v>
      </c>
      <c r="L28" s="160">
        <v>12560.7</v>
      </c>
      <c r="M28" s="161">
        <v>1389.2</v>
      </c>
    </row>
    <row r="29" spans="1:18" x14ac:dyDescent="0.2">
      <c r="A29" s="93">
        <v>2006</v>
      </c>
      <c r="B29" s="112">
        <f t="shared" si="2"/>
        <v>46519.3</v>
      </c>
      <c r="C29" s="112">
        <f t="shared" si="0"/>
        <v>43016.9</v>
      </c>
      <c r="D29" s="112">
        <f t="shared" si="1"/>
        <v>3502.3999999999996</v>
      </c>
      <c r="E29" s="112">
        <f t="shared" si="3"/>
        <v>21238.100000000002</v>
      </c>
      <c r="F29" s="159">
        <v>19623.900000000001</v>
      </c>
      <c r="G29" s="159">
        <v>1614.2</v>
      </c>
      <c r="H29" s="112">
        <f t="shared" si="4"/>
        <v>11026.3</v>
      </c>
      <c r="I29" s="160">
        <v>10593.9</v>
      </c>
      <c r="J29" s="160">
        <v>432.4</v>
      </c>
      <c r="K29" s="112">
        <f t="shared" si="5"/>
        <v>14254.9</v>
      </c>
      <c r="L29" s="160">
        <v>12799.1</v>
      </c>
      <c r="M29" s="161">
        <v>1455.8</v>
      </c>
    </row>
    <row r="30" spans="1:18" x14ac:dyDescent="0.2">
      <c r="A30" s="93"/>
      <c r="B30" s="112"/>
      <c r="C30" s="112"/>
      <c r="D30" s="112"/>
      <c r="E30" s="112"/>
      <c r="F30" s="159"/>
      <c r="G30" s="159"/>
      <c r="H30" s="112"/>
      <c r="I30" s="160"/>
      <c r="J30" s="160"/>
      <c r="K30" s="112"/>
      <c r="L30" s="160"/>
      <c r="M30" s="161"/>
    </row>
    <row r="31" spans="1:18" s="81" customFormat="1" x14ac:dyDescent="0.2">
      <c r="A31" s="93">
        <v>2007</v>
      </c>
      <c r="B31" s="112">
        <f t="shared" si="2"/>
        <v>49233.4</v>
      </c>
      <c r="C31" s="112">
        <f t="shared" si="0"/>
        <v>45442.8</v>
      </c>
      <c r="D31" s="112">
        <f t="shared" si="1"/>
        <v>3790.5999999999995</v>
      </c>
      <c r="E31" s="112">
        <f t="shared" si="3"/>
        <v>22423.600000000002</v>
      </c>
      <c r="F31" s="159">
        <v>20718.900000000001</v>
      </c>
      <c r="G31" s="159">
        <v>1704.6999999999998</v>
      </c>
      <c r="H31" s="112">
        <f t="shared" si="4"/>
        <v>11121</v>
      </c>
      <c r="I31" s="160">
        <v>10628.3</v>
      </c>
      <c r="J31" s="160">
        <v>492.7</v>
      </c>
      <c r="K31" s="112">
        <f t="shared" si="5"/>
        <v>15688.8</v>
      </c>
      <c r="L31" s="160">
        <v>14095.599999999999</v>
      </c>
      <c r="M31" s="161">
        <v>1593.1999999999998</v>
      </c>
      <c r="O31" s="4"/>
      <c r="P31" s="4"/>
      <c r="Q31" s="4"/>
      <c r="R31" s="4"/>
    </row>
    <row r="32" spans="1:18" x14ac:dyDescent="0.2">
      <c r="A32" s="93">
        <v>2008</v>
      </c>
      <c r="B32" s="112">
        <f t="shared" si="2"/>
        <v>51875.199999999997</v>
      </c>
      <c r="C32" s="112">
        <f t="shared" si="0"/>
        <v>47792.7</v>
      </c>
      <c r="D32" s="112">
        <f t="shared" si="1"/>
        <v>4082.5</v>
      </c>
      <c r="E32" s="112">
        <f t="shared" si="3"/>
        <v>23406.9</v>
      </c>
      <c r="F32" s="162">
        <v>21659.5</v>
      </c>
      <c r="G32" s="162">
        <v>1747.4</v>
      </c>
      <c r="H32" s="112">
        <f t="shared" si="4"/>
        <v>11856.099999999999</v>
      </c>
      <c r="I32" s="163">
        <v>11275.099999999999</v>
      </c>
      <c r="J32" s="163">
        <v>581</v>
      </c>
      <c r="K32" s="112">
        <f t="shared" si="5"/>
        <v>16612.2</v>
      </c>
      <c r="L32" s="163">
        <v>14858.1</v>
      </c>
      <c r="M32" s="161">
        <v>1754.1</v>
      </c>
    </row>
    <row r="33" spans="1:18" s="10" customFormat="1" x14ac:dyDescent="0.2">
      <c r="A33" s="93" t="s">
        <v>26</v>
      </c>
      <c r="B33" s="112">
        <f t="shared" si="2"/>
        <v>51183.299999999996</v>
      </c>
      <c r="C33" s="112">
        <f t="shared" si="0"/>
        <v>47733.7</v>
      </c>
      <c r="D33" s="112">
        <f t="shared" si="1"/>
        <v>3449.6000000000004</v>
      </c>
      <c r="E33" s="112">
        <f t="shared" si="3"/>
        <v>22242.799999999999</v>
      </c>
      <c r="F33" s="162">
        <v>20994.3</v>
      </c>
      <c r="G33" s="162">
        <v>1248.5</v>
      </c>
      <c r="H33" s="112">
        <f t="shared" si="4"/>
        <v>12540.800000000001</v>
      </c>
      <c r="I33" s="163">
        <v>11968.6</v>
      </c>
      <c r="J33" s="163">
        <v>572.20000000000005</v>
      </c>
      <c r="K33" s="112">
        <f t="shared" si="5"/>
        <v>16399.7</v>
      </c>
      <c r="L33" s="163">
        <v>14770.8</v>
      </c>
      <c r="M33" s="161">
        <v>1628.9</v>
      </c>
      <c r="O33" s="4"/>
      <c r="P33" s="4"/>
      <c r="Q33" s="4"/>
      <c r="R33" s="4"/>
    </row>
    <row r="34" spans="1:18" s="10" customFormat="1" x14ac:dyDescent="0.2">
      <c r="A34" s="93">
        <v>2010</v>
      </c>
      <c r="B34" s="112">
        <f t="shared" si="2"/>
        <v>50339.199999999997</v>
      </c>
      <c r="C34" s="112">
        <f t="shared" si="0"/>
        <v>47091.5</v>
      </c>
      <c r="D34" s="112">
        <f t="shared" si="1"/>
        <v>3247.7</v>
      </c>
      <c r="E34" s="112">
        <f t="shared" si="3"/>
        <v>21795.800000000003</v>
      </c>
      <c r="F34" s="162">
        <v>20324.800000000003</v>
      </c>
      <c r="G34" s="162">
        <v>1471</v>
      </c>
      <c r="H34" s="112">
        <f t="shared" si="4"/>
        <v>12261.7</v>
      </c>
      <c r="I34" s="163">
        <v>11833</v>
      </c>
      <c r="J34" s="163">
        <v>428.7</v>
      </c>
      <c r="K34" s="112">
        <f t="shared" si="5"/>
        <v>16281.7</v>
      </c>
      <c r="L34" s="163">
        <v>14933.7</v>
      </c>
      <c r="M34" s="161">
        <v>1348</v>
      </c>
      <c r="O34" s="4"/>
      <c r="P34" s="4"/>
      <c r="Q34" s="4"/>
      <c r="R34" s="4"/>
    </row>
    <row r="35" spans="1:18" s="10" customFormat="1" x14ac:dyDescent="0.2">
      <c r="A35" s="93">
        <v>2011</v>
      </c>
      <c r="B35" s="112">
        <f t="shared" si="2"/>
        <v>51290.1</v>
      </c>
      <c r="C35" s="112">
        <f t="shared" si="0"/>
        <v>48058.7</v>
      </c>
      <c r="D35" s="112">
        <f t="shared" si="1"/>
        <v>3231.4</v>
      </c>
      <c r="E35" s="112">
        <f t="shared" si="3"/>
        <v>22649.1</v>
      </c>
      <c r="F35" s="162">
        <v>20918.3</v>
      </c>
      <c r="G35" s="162">
        <v>1730.8000000000002</v>
      </c>
      <c r="H35" s="112">
        <f t="shared" si="4"/>
        <v>12546</v>
      </c>
      <c r="I35" s="163">
        <v>12029.4</v>
      </c>
      <c r="J35" s="163">
        <v>516.6</v>
      </c>
      <c r="K35" s="112">
        <f t="shared" si="5"/>
        <v>16095</v>
      </c>
      <c r="L35" s="163">
        <v>15111</v>
      </c>
      <c r="M35" s="161">
        <v>984</v>
      </c>
      <c r="O35" s="81"/>
      <c r="P35" s="81"/>
      <c r="Q35" s="81"/>
      <c r="R35" s="81"/>
    </row>
    <row r="36" spans="1:18" s="10" customFormat="1" x14ac:dyDescent="0.2">
      <c r="A36" s="93"/>
      <c r="B36" s="112"/>
      <c r="C36" s="112"/>
      <c r="D36" s="112"/>
      <c r="E36" s="112"/>
      <c r="F36" s="159"/>
      <c r="G36" s="159"/>
      <c r="H36" s="112"/>
      <c r="I36" s="160"/>
      <c r="J36" s="160"/>
      <c r="K36" s="112"/>
      <c r="L36" s="160"/>
      <c r="M36" s="161"/>
      <c r="O36" s="81"/>
      <c r="P36" s="81"/>
      <c r="Q36" s="81"/>
      <c r="R36" s="81"/>
    </row>
    <row r="37" spans="1:18" s="10" customFormat="1" x14ac:dyDescent="0.2">
      <c r="A37" s="93">
        <v>2012</v>
      </c>
      <c r="B37" s="112">
        <f t="shared" si="2"/>
        <v>52243.1</v>
      </c>
      <c r="C37" s="112">
        <f t="shared" si="0"/>
        <v>49086</v>
      </c>
      <c r="D37" s="112">
        <f t="shared" si="1"/>
        <v>3157.1000000000004</v>
      </c>
      <c r="E37" s="112">
        <f t="shared" si="3"/>
        <v>23027.5</v>
      </c>
      <c r="F37" s="159">
        <v>21442</v>
      </c>
      <c r="G37" s="159">
        <v>1585.5</v>
      </c>
      <c r="H37" s="112">
        <f t="shared" si="4"/>
        <v>12862.1</v>
      </c>
      <c r="I37" s="160">
        <v>12220.2</v>
      </c>
      <c r="J37" s="160">
        <v>641.90000000000009</v>
      </c>
      <c r="K37" s="112">
        <f t="shared" si="5"/>
        <v>16353.5</v>
      </c>
      <c r="L37" s="160">
        <v>15423.8</v>
      </c>
      <c r="M37" s="161">
        <v>929.7</v>
      </c>
      <c r="O37" s="81"/>
      <c r="P37" s="81"/>
      <c r="Q37" s="81"/>
      <c r="R37" s="81"/>
    </row>
    <row r="38" spans="1:18" s="10" customFormat="1" x14ac:dyDescent="0.2">
      <c r="A38" s="93">
        <v>2013</v>
      </c>
      <c r="B38" s="112">
        <f t="shared" si="2"/>
        <v>53421.3</v>
      </c>
      <c r="C38" s="112">
        <f t="shared" si="0"/>
        <v>50336.4</v>
      </c>
      <c r="D38" s="112">
        <f t="shared" si="1"/>
        <v>3084.8999999999996</v>
      </c>
      <c r="E38" s="112">
        <f t="shared" si="3"/>
        <v>23745</v>
      </c>
      <c r="F38" s="159">
        <v>22168.3</v>
      </c>
      <c r="G38" s="159">
        <v>1576.7</v>
      </c>
      <c r="H38" s="112">
        <f t="shared" si="4"/>
        <v>12832.2</v>
      </c>
      <c r="I38" s="160">
        <v>12304.7</v>
      </c>
      <c r="J38" s="160">
        <v>527.5</v>
      </c>
      <c r="K38" s="112">
        <f t="shared" si="5"/>
        <v>16844.100000000002</v>
      </c>
      <c r="L38" s="160">
        <v>15863.400000000001</v>
      </c>
      <c r="M38" s="161">
        <v>980.69999999999993</v>
      </c>
      <c r="O38" s="81"/>
      <c r="P38" s="81"/>
      <c r="Q38" s="81"/>
      <c r="R38" s="81"/>
    </row>
    <row r="39" spans="1:18" s="10" customFormat="1" x14ac:dyDescent="0.2">
      <c r="A39" s="93">
        <v>2014</v>
      </c>
      <c r="B39" s="112">
        <f t="shared" si="2"/>
        <v>55321.399999999994</v>
      </c>
      <c r="C39" s="112">
        <f t="shared" si="0"/>
        <v>52268.899999999994</v>
      </c>
      <c r="D39" s="112">
        <f t="shared" si="1"/>
        <v>3052.5</v>
      </c>
      <c r="E39" s="112">
        <f t="shared" si="3"/>
        <v>25471.599999999999</v>
      </c>
      <c r="F39" s="159">
        <v>23966.1</v>
      </c>
      <c r="G39" s="159">
        <v>1505.5</v>
      </c>
      <c r="H39" s="112">
        <f t="shared" si="4"/>
        <v>12678.4</v>
      </c>
      <c r="I39" s="160">
        <v>12232.3</v>
      </c>
      <c r="J39" s="160">
        <v>446.1</v>
      </c>
      <c r="K39" s="112">
        <f t="shared" si="5"/>
        <v>17171.400000000001</v>
      </c>
      <c r="L39" s="160">
        <v>16070.5</v>
      </c>
      <c r="M39" s="161">
        <v>1100.9000000000001</v>
      </c>
      <c r="O39" s="81"/>
      <c r="P39" s="81"/>
      <c r="Q39" s="81"/>
      <c r="R39" s="81"/>
    </row>
    <row r="40" spans="1:18" s="10" customFormat="1" x14ac:dyDescent="0.2">
      <c r="A40" s="93">
        <v>2015</v>
      </c>
      <c r="B40" s="112">
        <f t="shared" ref="B40:B41" si="6">SUM(C40:D40)</f>
        <v>60209.299999999996</v>
      </c>
      <c r="C40" s="112">
        <f>SUM(F40,I40,L40)</f>
        <v>56087.1</v>
      </c>
      <c r="D40" s="112">
        <f>SUM(G40,J40,M40)</f>
        <v>4122.2</v>
      </c>
      <c r="E40" s="112">
        <f t="shared" si="3"/>
        <v>27782.5</v>
      </c>
      <c r="F40" s="159">
        <v>26034.5</v>
      </c>
      <c r="G40" s="159">
        <v>1748</v>
      </c>
      <c r="H40" s="112">
        <f t="shared" si="4"/>
        <v>13718.1</v>
      </c>
      <c r="I40" s="160">
        <v>12811.7</v>
      </c>
      <c r="J40" s="160">
        <v>906.4</v>
      </c>
      <c r="K40" s="112">
        <f t="shared" si="5"/>
        <v>18708.7</v>
      </c>
      <c r="L40" s="160">
        <v>17240.900000000001</v>
      </c>
      <c r="M40" s="161">
        <v>1467.8</v>
      </c>
      <c r="O40" s="81"/>
      <c r="P40" s="81"/>
      <c r="Q40" s="81"/>
      <c r="R40" s="81"/>
    </row>
    <row r="41" spans="1:18" s="10" customFormat="1" x14ac:dyDescent="0.2">
      <c r="A41" s="93">
        <v>2016</v>
      </c>
      <c r="B41" s="112">
        <f t="shared" si="6"/>
        <v>61981.200000000004</v>
      </c>
      <c r="C41" s="112">
        <f>SUM(F41,I41,L41)</f>
        <v>58022.100000000006</v>
      </c>
      <c r="D41" s="112">
        <f>SUM(G41,J41,M41)</f>
        <v>3959.1000000000004</v>
      </c>
      <c r="E41" s="112">
        <f t="shared" si="3"/>
        <v>28854.5</v>
      </c>
      <c r="F41" s="159">
        <v>27092.7</v>
      </c>
      <c r="G41" s="159">
        <v>1761.8000000000002</v>
      </c>
      <c r="H41" s="112">
        <f t="shared" si="4"/>
        <v>12935</v>
      </c>
      <c r="I41" s="160">
        <v>12463.7</v>
      </c>
      <c r="J41" s="160">
        <v>471.3</v>
      </c>
      <c r="K41" s="112">
        <f t="shared" si="5"/>
        <v>20191.7</v>
      </c>
      <c r="L41" s="160">
        <v>18465.7</v>
      </c>
      <c r="M41" s="161">
        <v>1726</v>
      </c>
      <c r="O41" s="81"/>
      <c r="P41" s="81"/>
      <c r="Q41" s="81"/>
      <c r="R41" s="81"/>
    </row>
    <row r="42" spans="1:18" s="10" customFormat="1" x14ac:dyDescent="0.2">
      <c r="A42" s="93"/>
      <c r="B42" s="112"/>
      <c r="C42" s="112"/>
      <c r="D42" s="112"/>
      <c r="E42" s="112"/>
      <c r="F42" s="159"/>
      <c r="G42" s="159"/>
      <c r="H42" s="112"/>
      <c r="I42" s="160"/>
      <c r="J42" s="160"/>
      <c r="K42" s="112"/>
      <c r="L42" s="160"/>
      <c r="M42" s="161"/>
      <c r="O42" s="81"/>
      <c r="P42" s="81"/>
      <c r="Q42" s="81"/>
      <c r="R42" s="81"/>
    </row>
    <row r="43" spans="1:18" s="10" customFormat="1" x14ac:dyDescent="0.2">
      <c r="A43" s="93">
        <v>2017</v>
      </c>
      <c r="B43" s="112">
        <v>66451.8</v>
      </c>
      <c r="C43" s="112">
        <v>62000.3</v>
      </c>
      <c r="D43" s="112">
        <v>4451.5</v>
      </c>
      <c r="E43" s="112">
        <v>30729.9</v>
      </c>
      <c r="F43" s="159">
        <v>29124.2</v>
      </c>
      <c r="G43" s="159">
        <v>1605.7</v>
      </c>
      <c r="H43" s="112">
        <v>13318.399999999998</v>
      </c>
      <c r="I43" s="160">
        <v>12607.099999999999</v>
      </c>
      <c r="J43" s="160">
        <v>711.3</v>
      </c>
      <c r="K43" s="112">
        <v>22403.5</v>
      </c>
      <c r="L43" s="160">
        <v>20269</v>
      </c>
      <c r="M43" s="161">
        <v>2134.5</v>
      </c>
      <c r="O43" s="81"/>
      <c r="P43" s="81"/>
      <c r="Q43" s="81"/>
      <c r="R43" s="81"/>
    </row>
    <row r="44" spans="1:18" s="10" customFormat="1" x14ac:dyDescent="0.2">
      <c r="A44" s="93">
        <v>2018</v>
      </c>
      <c r="B44" s="112">
        <v>67826</v>
      </c>
      <c r="C44" s="112">
        <v>62381</v>
      </c>
      <c r="D44" s="112">
        <v>5445</v>
      </c>
      <c r="E44" s="112">
        <v>30520.300000000003</v>
      </c>
      <c r="F44" s="159">
        <v>28468.300000000003</v>
      </c>
      <c r="G44" s="159">
        <v>2052</v>
      </c>
      <c r="H44" s="112">
        <v>13819.2</v>
      </c>
      <c r="I44" s="160">
        <v>12755.2</v>
      </c>
      <c r="J44" s="160">
        <v>1064</v>
      </c>
      <c r="K44" s="112">
        <v>23486.5</v>
      </c>
      <c r="L44" s="160">
        <v>21157.5</v>
      </c>
      <c r="M44" s="161">
        <v>2329</v>
      </c>
      <c r="O44" s="81"/>
      <c r="P44" s="81"/>
      <c r="Q44" s="81"/>
      <c r="R44" s="81"/>
    </row>
    <row r="45" spans="1:18" s="10" customFormat="1" x14ac:dyDescent="0.2">
      <c r="A45" s="93">
        <v>2019</v>
      </c>
      <c r="B45" s="112">
        <v>69592.800000000003</v>
      </c>
      <c r="C45" s="112">
        <v>64650.400000000001</v>
      </c>
      <c r="D45" s="112">
        <v>4942.3999999999996</v>
      </c>
      <c r="E45" s="112">
        <v>32072.5</v>
      </c>
      <c r="F45" s="159">
        <v>30040</v>
      </c>
      <c r="G45" s="159">
        <v>2032.5</v>
      </c>
      <c r="H45" s="112">
        <v>13666.4</v>
      </c>
      <c r="I45" s="160">
        <v>13192.3</v>
      </c>
      <c r="J45" s="160">
        <v>474.1</v>
      </c>
      <c r="K45" s="112">
        <v>23853.899999999998</v>
      </c>
      <c r="L45" s="160">
        <v>21418.1</v>
      </c>
      <c r="M45" s="161">
        <v>2435.8000000000002</v>
      </c>
      <c r="O45" s="81"/>
      <c r="P45" s="81"/>
      <c r="Q45" s="81"/>
      <c r="R45" s="81"/>
    </row>
    <row r="46" spans="1:18" s="10" customFormat="1" x14ac:dyDescent="0.2">
      <c r="A46" s="93">
        <v>2020</v>
      </c>
      <c r="B46" s="112">
        <v>69304.5</v>
      </c>
      <c r="C46" s="112">
        <v>64244.200000000004</v>
      </c>
      <c r="D46" s="112">
        <v>5060.3</v>
      </c>
      <c r="E46" s="112">
        <v>32895.9</v>
      </c>
      <c r="F46" s="159">
        <v>30721.4</v>
      </c>
      <c r="G46" s="159">
        <v>2174.5</v>
      </c>
      <c r="H46" s="112">
        <v>13378.9</v>
      </c>
      <c r="I46" s="160">
        <v>12909.4</v>
      </c>
      <c r="J46" s="160">
        <v>469.5</v>
      </c>
      <c r="K46" s="112">
        <v>23029.7</v>
      </c>
      <c r="L46" s="160">
        <v>20613.400000000001</v>
      </c>
      <c r="M46" s="161">
        <v>2416.3000000000002</v>
      </c>
      <c r="O46" s="81"/>
      <c r="P46" s="81"/>
      <c r="Q46" s="81"/>
      <c r="R46" s="81"/>
    </row>
    <row r="47" spans="1:18" s="10" customFormat="1" x14ac:dyDescent="0.2">
      <c r="A47" s="212">
        <v>2021</v>
      </c>
      <c r="B47" s="112">
        <v>71408.7</v>
      </c>
      <c r="C47" s="112">
        <v>66451</v>
      </c>
      <c r="D47" s="112">
        <v>4957.7000000000007</v>
      </c>
      <c r="E47" s="112">
        <v>33512.799999999996</v>
      </c>
      <c r="F47" s="159">
        <v>31939.599999999999</v>
      </c>
      <c r="G47" s="159">
        <v>1573.2</v>
      </c>
      <c r="H47" s="112">
        <v>14357.7</v>
      </c>
      <c r="I47" s="160">
        <v>13236</v>
      </c>
      <c r="J47" s="160">
        <v>1121.7</v>
      </c>
      <c r="K47" s="112">
        <v>23538.2</v>
      </c>
      <c r="L47" s="160">
        <v>21275.4</v>
      </c>
      <c r="M47" s="161">
        <v>2262.8000000000002</v>
      </c>
      <c r="O47" s="81"/>
      <c r="P47" s="81"/>
      <c r="Q47" s="81"/>
      <c r="R47" s="81"/>
    </row>
    <row r="48" spans="1:18" s="10" customFormat="1" x14ac:dyDescent="0.2">
      <c r="A48" s="212"/>
      <c r="B48" s="112"/>
      <c r="C48" s="112"/>
      <c r="D48" s="112"/>
      <c r="E48" s="112"/>
      <c r="F48" s="159"/>
      <c r="G48" s="159"/>
      <c r="H48" s="112"/>
      <c r="I48" s="160"/>
      <c r="J48" s="160"/>
      <c r="K48" s="112"/>
      <c r="L48" s="160"/>
      <c r="M48" s="161"/>
      <c r="O48" s="81"/>
      <c r="P48" s="81"/>
      <c r="Q48" s="81"/>
      <c r="R48" s="81"/>
    </row>
    <row r="49" spans="1:18" s="10" customFormat="1" x14ac:dyDescent="0.2">
      <c r="A49" s="212">
        <v>2022</v>
      </c>
      <c r="B49" s="112">
        <v>71931</v>
      </c>
      <c r="C49" s="112">
        <v>66715.600000000006</v>
      </c>
      <c r="D49" s="112">
        <v>5215.3999999999996</v>
      </c>
      <c r="E49" s="112">
        <v>34622.1</v>
      </c>
      <c r="F49" s="159">
        <v>32208.5</v>
      </c>
      <c r="G49" s="159">
        <v>2413.6</v>
      </c>
      <c r="H49" s="112">
        <v>13725.8</v>
      </c>
      <c r="I49" s="160">
        <v>13239.199999999999</v>
      </c>
      <c r="J49" s="160">
        <v>486.6</v>
      </c>
      <c r="K49" s="112">
        <v>23583.100000000002</v>
      </c>
      <c r="L49" s="160">
        <v>21267.9</v>
      </c>
      <c r="M49" s="161">
        <v>2315.1999999999998</v>
      </c>
      <c r="O49" s="81"/>
      <c r="P49" s="81"/>
      <c r="Q49" s="81"/>
      <c r="R49" s="81"/>
    </row>
    <row r="50" spans="1:18" s="10" customFormat="1" ht="11.25" customHeight="1" x14ac:dyDescent="0.2">
      <c r="A50" s="212">
        <v>2023</v>
      </c>
      <c r="B50" s="112">
        <v>72155.400000000009</v>
      </c>
      <c r="C50" s="112">
        <v>67555.400000000009</v>
      </c>
      <c r="D50" s="112">
        <v>4600</v>
      </c>
      <c r="E50" s="112">
        <v>35939.200000000004</v>
      </c>
      <c r="F50" s="112">
        <v>34227.800000000003</v>
      </c>
      <c r="G50" s="112">
        <v>1711.3999999999999</v>
      </c>
      <c r="H50" s="112">
        <v>13622.000000000002</v>
      </c>
      <c r="I50" s="112">
        <v>13050.400000000001</v>
      </c>
      <c r="J50" s="112">
        <v>571.6</v>
      </c>
      <c r="K50" s="112">
        <v>22594.2</v>
      </c>
      <c r="L50" s="112">
        <v>20277.2</v>
      </c>
      <c r="M50" s="113">
        <v>2317</v>
      </c>
      <c r="N50" s="258"/>
    </row>
    <row r="51" spans="1:18" s="10" customFormat="1" ht="11.25" customHeight="1" x14ac:dyDescent="0.2">
      <c r="A51" s="232"/>
      <c r="B51" s="23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18" s="10" customFormat="1" ht="11.25" customHeight="1" x14ac:dyDescent="0.2">
      <c r="A52" s="29" t="s">
        <v>30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18" s="10" customFormat="1" ht="11.25" customHeight="1" x14ac:dyDescent="0.2">
      <c r="A53" s="117" t="s">
        <v>31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8" x14ac:dyDescent="0.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</row>
    <row r="55" spans="1:18" x14ac:dyDescent="0.2">
      <c r="A55" s="209" t="s">
        <v>27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18" x14ac:dyDescent="0.2">
      <c r="A58" s="260" t="s">
        <v>159</v>
      </c>
    </row>
  </sheetData>
  <mergeCells count="6">
    <mergeCell ref="A54:M54"/>
    <mergeCell ref="K5:M5"/>
    <mergeCell ref="A5:A6"/>
    <mergeCell ref="B5:D5"/>
    <mergeCell ref="E5:G5"/>
    <mergeCell ref="H5:J5"/>
  </mergeCells>
  <phoneticPr fontId="0" type="noConversion"/>
  <hyperlinks>
    <hyperlink ref="A58" r:id="rId1" xr:uid="{7A031919-4E07-493C-8F37-485D77933DAF}"/>
  </hyperlinks>
  <pageMargins left="0.19685039370078741" right="0.15748031496062992" top="0.98425196850393704" bottom="0.98425196850393704" header="0.51181102362204722" footer="0.51181102362204722"/>
  <pageSetup paperSize="9" scale="66" orientation="landscape" r:id="rId2"/>
  <headerFooter alignWithMargins="0"/>
  <ignoredErrors>
    <ignoredError sqref="A33 A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O56"/>
  <sheetViews>
    <sheetView zoomScaleNormal="100" workbookViewId="0"/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4" width="16.7109375" style="4" customWidth="1"/>
    <col min="5" max="5" width="19.5703125" style="4" customWidth="1"/>
    <col min="6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231" t="s">
        <v>139</v>
      </c>
      <c r="B1" s="141"/>
      <c r="C1" s="141"/>
      <c r="D1" s="141"/>
      <c r="E1" s="141"/>
      <c r="F1" s="151"/>
    </row>
    <row r="2" spans="1:15" s="2" customFormat="1" ht="18" x14ac:dyDescent="0.25">
      <c r="A2" s="1" t="s">
        <v>32</v>
      </c>
      <c r="B2" s="4"/>
    </row>
    <row r="3" spans="1:15" s="2" customFormat="1" ht="15.75" x14ac:dyDescent="0.25">
      <c r="A3" s="3" t="s">
        <v>143</v>
      </c>
    </row>
    <row r="4" spans="1:15" s="2" customFormat="1" x14ac:dyDescent="0.2"/>
    <row r="5" spans="1:15" ht="14.25" customHeight="1" x14ac:dyDescent="0.2">
      <c r="A5" s="62"/>
      <c r="B5" s="34"/>
      <c r="C5" s="248" t="s">
        <v>33</v>
      </c>
      <c r="D5" s="248"/>
      <c r="E5" s="248"/>
      <c r="F5" s="248" t="s">
        <v>34</v>
      </c>
      <c r="G5" s="248"/>
      <c r="H5" s="51" t="s">
        <v>35</v>
      </c>
    </row>
    <row r="6" spans="1:15" ht="17.25" customHeight="1" x14ac:dyDescent="0.2">
      <c r="A6" s="63"/>
      <c r="B6" s="36" t="s">
        <v>17</v>
      </c>
      <c r="C6" s="38" t="s">
        <v>17</v>
      </c>
      <c r="D6" s="38" t="s">
        <v>18</v>
      </c>
      <c r="E6" s="38" t="s">
        <v>36</v>
      </c>
      <c r="F6" s="38" t="s">
        <v>17</v>
      </c>
      <c r="G6" s="38" t="s">
        <v>37</v>
      </c>
      <c r="H6" s="52" t="s">
        <v>38</v>
      </c>
    </row>
    <row r="7" spans="1:15" ht="14.25" customHeight="1" x14ac:dyDescent="0.2">
      <c r="A7" s="63"/>
      <c r="B7" s="36"/>
      <c r="C7" s="37"/>
      <c r="D7" s="37"/>
      <c r="E7" s="38" t="s">
        <v>39</v>
      </c>
      <c r="F7" s="37"/>
      <c r="G7" s="38" t="s">
        <v>40</v>
      </c>
      <c r="H7" s="52"/>
    </row>
    <row r="8" spans="1:15" s="6" customFormat="1" ht="14.25" customHeight="1" x14ac:dyDescent="0.2">
      <c r="A8" s="64" t="s">
        <v>16</v>
      </c>
      <c r="B8" s="35"/>
      <c r="C8" s="39"/>
      <c r="D8" s="39"/>
      <c r="E8" s="39"/>
      <c r="F8" s="39"/>
      <c r="G8" s="32" t="s">
        <v>39</v>
      </c>
      <c r="H8" s="53"/>
      <c r="K8" s="4"/>
      <c r="L8" s="4"/>
      <c r="M8" s="4"/>
      <c r="N8" s="4"/>
      <c r="O8" s="4"/>
    </row>
    <row r="9" spans="1:15" x14ac:dyDescent="0.2">
      <c r="A9" s="59">
        <v>1970</v>
      </c>
      <c r="B9" s="112">
        <v>891</v>
      </c>
      <c r="C9" s="112">
        <v>393</v>
      </c>
      <c r="D9" s="112">
        <v>275.60000000000002</v>
      </c>
      <c r="E9" s="112">
        <v>117.4</v>
      </c>
      <c r="F9" s="112">
        <v>211.9</v>
      </c>
      <c r="G9" s="115" t="s">
        <v>41</v>
      </c>
      <c r="H9" s="113">
        <v>286.10000000000002</v>
      </c>
    </row>
    <row r="10" spans="1:15" x14ac:dyDescent="0.2">
      <c r="A10" s="59">
        <v>1972</v>
      </c>
      <c r="B10" s="112">
        <v>1236</v>
      </c>
      <c r="C10" s="112">
        <v>531.79999999999995</v>
      </c>
      <c r="D10" s="112">
        <v>355.4</v>
      </c>
      <c r="E10" s="112">
        <v>176.4</v>
      </c>
      <c r="F10" s="112">
        <v>282.89999999999998</v>
      </c>
      <c r="G10" s="112">
        <v>11.7</v>
      </c>
      <c r="H10" s="113">
        <v>421.3</v>
      </c>
    </row>
    <row r="11" spans="1:15" x14ac:dyDescent="0.2">
      <c r="A11" s="59">
        <v>1974</v>
      </c>
      <c r="B11" s="112">
        <v>1633.1</v>
      </c>
      <c r="C11" s="112">
        <v>725.8</v>
      </c>
      <c r="D11" s="112">
        <v>478.6</v>
      </c>
      <c r="E11" s="112">
        <v>247.2</v>
      </c>
      <c r="F11" s="112">
        <v>382.3</v>
      </c>
      <c r="G11" s="112">
        <v>16</v>
      </c>
      <c r="H11" s="113">
        <v>525</v>
      </c>
    </row>
    <row r="12" spans="1:15" ht="12" customHeight="1" x14ac:dyDescent="0.2">
      <c r="A12" s="59">
        <v>1977</v>
      </c>
      <c r="B12" s="112">
        <v>2716.2</v>
      </c>
      <c r="C12" s="112">
        <v>1260.5</v>
      </c>
      <c r="D12" s="112">
        <v>850</v>
      </c>
      <c r="E12" s="112">
        <v>410.5</v>
      </c>
      <c r="F12" s="112">
        <v>548.29999999999995</v>
      </c>
      <c r="G12" s="112">
        <v>41</v>
      </c>
      <c r="H12" s="113">
        <v>907.4</v>
      </c>
    </row>
    <row r="13" spans="1:15" x14ac:dyDescent="0.2">
      <c r="A13" s="59">
        <v>1979</v>
      </c>
      <c r="B13" s="112">
        <v>3265.2</v>
      </c>
      <c r="C13" s="112">
        <v>1592.9</v>
      </c>
      <c r="D13" s="112">
        <v>1026.5</v>
      </c>
      <c r="E13" s="112">
        <v>566.4</v>
      </c>
      <c r="F13" s="112">
        <v>663.5</v>
      </c>
      <c r="G13" s="112">
        <v>38.4</v>
      </c>
      <c r="H13" s="113">
        <v>1008.8</v>
      </c>
    </row>
    <row r="14" spans="1:15" x14ac:dyDescent="0.2">
      <c r="A14" s="59"/>
      <c r="B14" s="112"/>
      <c r="C14" s="112"/>
      <c r="D14" s="112"/>
      <c r="E14" s="112"/>
      <c r="F14" s="112"/>
      <c r="G14" s="112"/>
      <c r="H14" s="113"/>
    </row>
    <row r="15" spans="1:15" x14ac:dyDescent="0.2">
      <c r="A15" s="59">
        <v>1981</v>
      </c>
      <c r="B15" s="112">
        <v>4267.7</v>
      </c>
      <c r="C15" s="112">
        <v>2196.9</v>
      </c>
      <c r="D15" s="112">
        <v>1334.4</v>
      </c>
      <c r="E15" s="112">
        <v>862.5</v>
      </c>
      <c r="F15" s="112">
        <v>850.8</v>
      </c>
      <c r="G15" s="112">
        <v>53.9</v>
      </c>
      <c r="H15" s="113">
        <v>1220</v>
      </c>
    </row>
    <row r="16" spans="1:15" x14ac:dyDescent="0.2">
      <c r="A16" s="59">
        <v>1983</v>
      </c>
      <c r="B16" s="112">
        <v>5764.6</v>
      </c>
      <c r="C16" s="112">
        <v>3189.1000000000004</v>
      </c>
      <c r="D16" s="112">
        <v>1886.4</v>
      </c>
      <c r="E16" s="112">
        <v>1302.7</v>
      </c>
      <c r="F16" s="112">
        <v>1101.9000000000001</v>
      </c>
      <c r="G16" s="112">
        <v>73.900000000000006</v>
      </c>
      <c r="H16" s="113">
        <v>1473.6</v>
      </c>
    </row>
    <row r="17" spans="1:8" x14ac:dyDescent="0.2">
      <c r="A17" s="59">
        <v>1985</v>
      </c>
      <c r="B17" s="112">
        <v>8202.9000000000015</v>
      </c>
      <c r="C17" s="112">
        <v>5081.1000000000004</v>
      </c>
      <c r="D17" s="112">
        <v>3574</v>
      </c>
      <c r="E17" s="112">
        <v>1507.1</v>
      </c>
      <c r="F17" s="112">
        <v>1319.3</v>
      </c>
      <c r="G17" s="112">
        <v>93.3</v>
      </c>
      <c r="H17" s="113">
        <v>1802.5</v>
      </c>
    </row>
    <row r="18" spans="1:8" x14ac:dyDescent="0.2">
      <c r="A18" s="59">
        <v>1987</v>
      </c>
      <c r="B18" s="112">
        <v>10319.400000000001</v>
      </c>
      <c r="C18" s="112">
        <v>6327</v>
      </c>
      <c r="D18" s="112">
        <v>4548.5</v>
      </c>
      <c r="E18" s="112">
        <v>1778.5</v>
      </c>
      <c r="F18" s="112">
        <v>1826.6</v>
      </c>
      <c r="G18" s="112">
        <v>116.7</v>
      </c>
      <c r="H18" s="113">
        <v>2165.8000000000002</v>
      </c>
    </row>
    <row r="19" spans="1:8" x14ac:dyDescent="0.2">
      <c r="A19" s="59">
        <v>1989</v>
      </c>
      <c r="B19" s="112">
        <v>11662.199999999999</v>
      </c>
      <c r="C19" s="112">
        <v>6524.3</v>
      </c>
      <c r="D19" s="112">
        <v>4590.3</v>
      </c>
      <c r="E19" s="112">
        <v>1934</v>
      </c>
      <c r="F19" s="112">
        <v>2366.5</v>
      </c>
      <c r="G19" s="112">
        <v>129.5</v>
      </c>
      <c r="H19" s="113">
        <v>2771.4</v>
      </c>
    </row>
    <row r="20" spans="1:8" x14ac:dyDescent="0.2">
      <c r="A20" s="59"/>
      <c r="B20" s="112"/>
      <c r="C20" s="112"/>
      <c r="D20" s="112"/>
      <c r="E20" s="112"/>
      <c r="F20" s="112"/>
      <c r="G20" s="112"/>
      <c r="H20" s="113"/>
    </row>
    <row r="21" spans="1:8" x14ac:dyDescent="0.2">
      <c r="A21" s="59">
        <v>1991</v>
      </c>
      <c r="B21" s="112">
        <v>12744</v>
      </c>
      <c r="C21" s="112">
        <v>6877.4</v>
      </c>
      <c r="D21" s="112">
        <v>4979.8</v>
      </c>
      <c r="E21" s="112">
        <v>1897.6</v>
      </c>
      <c r="F21" s="112">
        <v>2507.6</v>
      </c>
      <c r="G21" s="112">
        <v>140.9</v>
      </c>
      <c r="H21" s="113">
        <v>3359</v>
      </c>
    </row>
    <row r="22" spans="1:8" x14ac:dyDescent="0.2">
      <c r="A22" s="59">
        <v>1993</v>
      </c>
      <c r="B22" s="112">
        <v>14335.599999999999</v>
      </c>
      <c r="C22" s="112">
        <v>7632</v>
      </c>
      <c r="D22" s="112">
        <v>5631.2</v>
      </c>
      <c r="E22" s="112">
        <v>2000.8</v>
      </c>
      <c r="F22" s="112">
        <v>2809.9</v>
      </c>
      <c r="G22" s="112">
        <v>72.900000000000006</v>
      </c>
      <c r="H22" s="113">
        <v>3893.7</v>
      </c>
    </row>
    <row r="23" spans="1:8" x14ac:dyDescent="0.2">
      <c r="A23" s="154" t="s">
        <v>24</v>
      </c>
      <c r="B23" s="112">
        <v>15970.400000000001</v>
      </c>
      <c r="C23" s="112">
        <v>9021.2000000000007</v>
      </c>
      <c r="D23" s="112">
        <v>7340.6</v>
      </c>
      <c r="E23" s="112">
        <v>1680.6</v>
      </c>
      <c r="F23" s="112">
        <v>2810.1</v>
      </c>
      <c r="G23" s="112">
        <v>62.8</v>
      </c>
      <c r="H23" s="113">
        <v>4139.1000000000004</v>
      </c>
    </row>
    <row r="24" spans="1:8" x14ac:dyDescent="0.2">
      <c r="A24" s="60">
        <v>1997</v>
      </c>
      <c r="B24" s="112">
        <v>18243.899999999998</v>
      </c>
      <c r="C24" s="112">
        <v>10351.799999999999</v>
      </c>
      <c r="D24" s="112">
        <v>8571.5</v>
      </c>
      <c r="E24" s="112">
        <v>1780.3</v>
      </c>
      <c r="F24" s="112">
        <v>3046.3</v>
      </c>
      <c r="G24" s="112">
        <v>56.7</v>
      </c>
      <c r="H24" s="113">
        <v>4845.8</v>
      </c>
    </row>
    <row r="25" spans="1:8" x14ac:dyDescent="0.2">
      <c r="A25" s="60">
        <v>1999</v>
      </c>
      <c r="B25" s="112">
        <v>20346.5</v>
      </c>
      <c r="C25" s="112">
        <v>11369.5</v>
      </c>
      <c r="D25" s="112">
        <v>9540</v>
      </c>
      <c r="E25" s="112">
        <v>1829.5</v>
      </c>
      <c r="F25" s="112">
        <v>3157.6</v>
      </c>
      <c r="G25" s="112">
        <v>27.9</v>
      </c>
      <c r="H25" s="113">
        <v>5819.4</v>
      </c>
    </row>
    <row r="26" spans="1:8" x14ac:dyDescent="0.2">
      <c r="A26" s="60"/>
      <c r="B26" s="112"/>
      <c r="C26" s="112"/>
      <c r="D26" s="112"/>
      <c r="E26" s="112"/>
      <c r="F26" s="112"/>
      <c r="G26" s="112"/>
      <c r="H26" s="113"/>
    </row>
    <row r="27" spans="1:8" x14ac:dyDescent="0.2">
      <c r="A27" s="60">
        <v>2001</v>
      </c>
      <c r="B27" s="112">
        <v>24469.4</v>
      </c>
      <c r="C27" s="112">
        <v>14599.5</v>
      </c>
      <c r="D27" s="112">
        <v>12613.7</v>
      </c>
      <c r="E27" s="112">
        <v>1985.8</v>
      </c>
      <c r="F27" s="112">
        <v>3595.7</v>
      </c>
      <c r="G27" s="112">
        <v>25.6</v>
      </c>
      <c r="H27" s="113">
        <v>6274.2</v>
      </c>
    </row>
    <row r="28" spans="1:8" x14ac:dyDescent="0.2">
      <c r="A28" s="61">
        <v>2003</v>
      </c>
      <c r="B28" s="112">
        <v>27245.800000000003</v>
      </c>
      <c r="C28" s="112">
        <v>15598.900000000001</v>
      </c>
      <c r="D28" s="135">
        <v>13390.7</v>
      </c>
      <c r="E28" s="135">
        <v>2208.1999999999998</v>
      </c>
      <c r="F28" s="135">
        <v>4151.8</v>
      </c>
      <c r="G28" s="135">
        <v>30.5</v>
      </c>
      <c r="H28" s="164">
        <v>7495.1</v>
      </c>
    </row>
    <row r="29" spans="1:8" x14ac:dyDescent="0.2">
      <c r="A29" s="61">
        <v>2005</v>
      </c>
      <c r="B29" s="112">
        <v>29514.799999999999</v>
      </c>
      <c r="C29" s="112">
        <v>15782.5</v>
      </c>
      <c r="D29" s="135">
        <v>13511.7</v>
      </c>
      <c r="E29" s="135">
        <v>2270.8000000000002</v>
      </c>
      <c r="F29" s="135">
        <v>4636</v>
      </c>
      <c r="G29" s="135">
        <v>15.5</v>
      </c>
      <c r="H29" s="164">
        <v>9096.2999999999993</v>
      </c>
    </row>
    <row r="30" spans="1:8" x14ac:dyDescent="0.2">
      <c r="A30" s="61">
        <v>2007</v>
      </c>
      <c r="B30" s="112">
        <v>36788.200000000004</v>
      </c>
      <c r="C30" s="112">
        <v>19319.400000000001</v>
      </c>
      <c r="D30" s="135">
        <v>16755.400000000001</v>
      </c>
      <c r="E30" s="135">
        <v>2564</v>
      </c>
      <c r="F30" s="135">
        <v>5745.9</v>
      </c>
      <c r="G30" s="135">
        <v>18</v>
      </c>
      <c r="H30" s="164">
        <v>11722.9</v>
      </c>
    </row>
    <row r="31" spans="1:8" x14ac:dyDescent="0.2">
      <c r="A31" s="61">
        <v>2008</v>
      </c>
      <c r="B31" s="112">
        <v>40545.300000000003</v>
      </c>
      <c r="C31" s="112">
        <v>21548.7</v>
      </c>
      <c r="D31" s="135">
        <v>18294.7</v>
      </c>
      <c r="E31" s="135">
        <v>3254.0000000000005</v>
      </c>
      <c r="F31" s="135">
        <v>6012.5999999999995</v>
      </c>
      <c r="G31" s="165" t="s">
        <v>42</v>
      </c>
      <c r="H31" s="164">
        <v>12984</v>
      </c>
    </row>
    <row r="32" spans="1:8" s="81" customFormat="1" x14ac:dyDescent="0.2">
      <c r="A32" s="61"/>
      <c r="B32" s="112"/>
      <c r="C32" s="112"/>
      <c r="D32" s="135"/>
      <c r="E32" s="135"/>
      <c r="F32" s="135"/>
      <c r="G32" s="165"/>
      <c r="H32" s="164"/>
    </row>
    <row r="33" spans="1:15" x14ac:dyDescent="0.2">
      <c r="A33" s="82" t="s">
        <v>26</v>
      </c>
      <c r="B33" s="112">
        <v>41884.5</v>
      </c>
      <c r="C33" s="112">
        <v>21601.7</v>
      </c>
      <c r="D33" s="135">
        <v>18201.900000000001</v>
      </c>
      <c r="E33" s="135">
        <v>3399.8</v>
      </c>
      <c r="F33" s="135">
        <v>6862.5999999999995</v>
      </c>
      <c r="G33" s="165" t="s">
        <v>42</v>
      </c>
      <c r="H33" s="164">
        <v>13420.2</v>
      </c>
      <c r="K33" s="81"/>
      <c r="L33" s="81"/>
      <c r="M33" s="81"/>
      <c r="N33" s="81"/>
      <c r="O33" s="81"/>
    </row>
    <row r="34" spans="1:15" x14ac:dyDescent="0.2">
      <c r="A34" s="82">
        <v>2010</v>
      </c>
      <c r="B34" s="112">
        <v>42759.100000000006</v>
      </c>
      <c r="C34" s="112">
        <v>21910.2</v>
      </c>
      <c r="D34" s="135">
        <v>18513.8</v>
      </c>
      <c r="E34" s="135">
        <v>3396.4</v>
      </c>
      <c r="F34" s="135">
        <v>7018.9000000000005</v>
      </c>
      <c r="G34" s="165" t="s">
        <v>42</v>
      </c>
      <c r="H34" s="164">
        <v>13830</v>
      </c>
    </row>
    <row r="35" spans="1:15" x14ac:dyDescent="0.2">
      <c r="A35" s="82">
        <v>2011</v>
      </c>
      <c r="B35" s="112">
        <v>45440.4</v>
      </c>
      <c r="C35" s="112">
        <v>23709.5</v>
      </c>
      <c r="D35" s="135">
        <v>20065.900000000005</v>
      </c>
      <c r="E35" s="135">
        <v>3643.5999999999949</v>
      </c>
      <c r="F35" s="135">
        <v>7471.5</v>
      </c>
      <c r="G35" s="165" t="s">
        <v>42</v>
      </c>
      <c r="H35" s="164">
        <v>14259.4</v>
      </c>
    </row>
    <row r="36" spans="1:15" ht="12.75" customHeight="1" x14ac:dyDescent="0.2">
      <c r="A36" s="82">
        <v>2012</v>
      </c>
      <c r="B36" s="112">
        <v>48043.5</v>
      </c>
      <c r="C36" s="112">
        <v>25115.3</v>
      </c>
      <c r="D36" s="135">
        <v>21176.3</v>
      </c>
      <c r="E36" s="135">
        <v>3939</v>
      </c>
      <c r="F36" s="135">
        <v>7889.2000000000007</v>
      </c>
      <c r="G36" s="165" t="s">
        <v>42</v>
      </c>
      <c r="H36" s="164">
        <v>15039</v>
      </c>
    </row>
    <row r="37" spans="1:15" ht="12.75" customHeight="1" x14ac:dyDescent="0.2">
      <c r="A37" s="82">
        <v>2013</v>
      </c>
      <c r="B37" s="112">
        <v>50801.44844</v>
      </c>
      <c r="C37" s="112">
        <v>26635.4</v>
      </c>
      <c r="D37" s="135">
        <v>22556.9</v>
      </c>
      <c r="E37" s="135">
        <v>4078.5</v>
      </c>
      <c r="F37" s="135">
        <v>8111.5999999999995</v>
      </c>
      <c r="G37" s="165" t="s">
        <v>42</v>
      </c>
      <c r="H37" s="164">
        <v>16001.248439999998</v>
      </c>
    </row>
    <row r="38" spans="1:15" ht="12.75" customHeight="1" x14ac:dyDescent="0.2">
      <c r="A38" s="82"/>
      <c r="B38" s="112"/>
      <c r="C38" s="112"/>
      <c r="D38" s="135"/>
      <c r="E38" s="135"/>
      <c r="F38" s="135"/>
      <c r="G38" s="165"/>
      <c r="H38" s="164"/>
    </row>
    <row r="39" spans="1:15" ht="12.75" customHeight="1" x14ac:dyDescent="0.2">
      <c r="A39" s="82">
        <v>2014</v>
      </c>
      <c r="B39" s="112">
        <f>SUM(C39,F39,H39)</f>
        <v>53867</v>
      </c>
      <c r="C39" s="112">
        <f>SUM(D39:E39)</f>
        <v>28938.800000000003</v>
      </c>
      <c r="D39" s="135">
        <v>24801.9</v>
      </c>
      <c r="E39" s="135">
        <v>4136.8999999999996</v>
      </c>
      <c r="F39" s="135">
        <v>8208.2000000000007</v>
      </c>
      <c r="G39" s="165" t="s">
        <v>42</v>
      </c>
      <c r="H39" s="164">
        <v>16720</v>
      </c>
      <c r="K39" s="7"/>
    </row>
    <row r="40" spans="1:15" ht="12.75" customHeight="1" x14ac:dyDescent="0.2">
      <c r="A40" s="93">
        <v>2015</v>
      </c>
      <c r="B40" s="112">
        <f>SUM(C40,F40,H40)</f>
        <v>60209.2</v>
      </c>
      <c r="C40" s="112">
        <f>SUM(D40:E40)</f>
        <v>32445.200000000001</v>
      </c>
      <c r="D40" s="135">
        <v>27782.400000000001</v>
      </c>
      <c r="E40" s="135">
        <v>4662.8</v>
      </c>
      <c r="F40" s="135">
        <v>9055.3000000000011</v>
      </c>
      <c r="G40" s="165" t="s">
        <v>42</v>
      </c>
      <c r="H40" s="164">
        <v>18708.7</v>
      </c>
      <c r="K40" s="7"/>
    </row>
    <row r="41" spans="1:15" ht="12.75" customHeight="1" x14ac:dyDescent="0.2">
      <c r="A41" s="93">
        <v>2016</v>
      </c>
      <c r="B41" s="112">
        <f>SUM(C41,F41,H41)</f>
        <v>63344.781000000003</v>
      </c>
      <c r="C41" s="112">
        <f>SUM(D41:E41)</f>
        <v>33743.481</v>
      </c>
      <c r="D41" s="135">
        <v>29489.200000000001</v>
      </c>
      <c r="E41" s="135">
        <v>4254.2809999999999</v>
      </c>
      <c r="F41" s="135">
        <v>8965.2999999999993</v>
      </c>
      <c r="G41" s="165" t="s">
        <v>42</v>
      </c>
      <c r="H41" s="164">
        <v>20636</v>
      </c>
      <c r="K41" s="7"/>
    </row>
    <row r="42" spans="1:15" ht="12.75" customHeight="1" x14ac:dyDescent="0.2">
      <c r="A42" s="93">
        <v>2017</v>
      </c>
      <c r="B42" s="112">
        <f>SUM(C42,F42,H42)</f>
        <v>69176.225130000006</v>
      </c>
      <c r="C42" s="112">
        <f>SUM(D42:E42)</f>
        <v>36392.5</v>
      </c>
      <c r="D42" s="135">
        <v>31989.8</v>
      </c>
      <c r="E42" s="135">
        <v>4402.7</v>
      </c>
      <c r="F42" s="135">
        <v>9461.7000000000007</v>
      </c>
      <c r="G42" s="165" t="s">
        <v>42</v>
      </c>
      <c r="H42" s="164">
        <v>23322.025130000005</v>
      </c>
      <c r="K42" s="7"/>
    </row>
    <row r="43" spans="1:15" ht="12.75" customHeight="1" x14ac:dyDescent="0.2">
      <c r="A43" s="93">
        <v>2018</v>
      </c>
      <c r="B43" s="112">
        <f>SUM(C43,F43,H43)</f>
        <v>72777.143365855256</v>
      </c>
      <c r="C43" s="112">
        <f>SUM(D43:E43)</f>
        <v>37493.1</v>
      </c>
      <c r="D43" s="196">
        <v>32748.2</v>
      </c>
      <c r="E43" s="135">
        <v>4744.8999999999996</v>
      </c>
      <c r="F43" s="135">
        <v>10083</v>
      </c>
      <c r="G43" s="165" t="s">
        <v>42</v>
      </c>
      <c r="H43" s="164">
        <v>25201.043365855254</v>
      </c>
      <c r="K43" s="7"/>
    </row>
    <row r="44" spans="1:15" ht="12.75" customHeight="1" x14ac:dyDescent="0.2">
      <c r="A44" s="93"/>
      <c r="B44" s="112"/>
      <c r="C44" s="112"/>
      <c r="D44" s="135"/>
      <c r="E44" s="135"/>
      <c r="F44" s="135"/>
      <c r="G44" s="165"/>
      <c r="H44" s="164"/>
      <c r="K44" s="7"/>
    </row>
    <row r="45" spans="1:15" ht="12.75" customHeight="1" x14ac:dyDescent="0.2">
      <c r="A45" s="93">
        <v>2019</v>
      </c>
      <c r="B45" s="112">
        <f>SUM(C45,F45,H45)</f>
        <v>76830.489189999993</v>
      </c>
      <c r="C45" s="112">
        <f>SUM(D45:E45)</f>
        <v>40715</v>
      </c>
      <c r="D45" s="135">
        <v>35408.1</v>
      </c>
      <c r="E45" s="135">
        <v>5306.9000000000005</v>
      </c>
      <c r="F45" s="135">
        <v>9780.9</v>
      </c>
      <c r="G45" s="165" t="s">
        <v>42</v>
      </c>
      <c r="H45" s="164">
        <v>26334.589189999999</v>
      </c>
      <c r="K45" s="7"/>
    </row>
    <row r="46" spans="1:15" ht="12.75" customHeight="1" x14ac:dyDescent="0.2">
      <c r="A46" s="93">
        <v>2020</v>
      </c>
      <c r="B46" s="112">
        <v>77690.275999999998</v>
      </c>
      <c r="C46" s="112">
        <v>42205.619999999995</v>
      </c>
      <c r="D46" s="205">
        <v>36876.299999999996</v>
      </c>
      <c r="E46" s="205">
        <v>5329.3200000000006</v>
      </c>
      <c r="F46" s="205">
        <v>9668.3559999999998</v>
      </c>
      <c r="G46" s="207" t="s">
        <v>42</v>
      </c>
      <c r="H46" s="206">
        <v>25816.3</v>
      </c>
      <c r="K46" s="7"/>
    </row>
    <row r="47" spans="1:15" ht="12.75" customHeight="1" x14ac:dyDescent="0.2">
      <c r="A47" s="93">
        <v>2021</v>
      </c>
      <c r="B47" s="112">
        <v>81620</v>
      </c>
      <c r="C47" s="112">
        <v>43963</v>
      </c>
      <c r="D47" s="205">
        <v>38305.1</v>
      </c>
      <c r="E47" s="205">
        <v>5657.9</v>
      </c>
      <c r="F47" s="205">
        <v>10753.000000000002</v>
      </c>
      <c r="G47" s="207" t="s">
        <v>42</v>
      </c>
      <c r="H47" s="206">
        <v>26904</v>
      </c>
      <c r="K47" s="7"/>
    </row>
    <row r="48" spans="1:15" ht="12.75" customHeight="1" x14ac:dyDescent="0.2">
      <c r="A48" s="93">
        <v>2022</v>
      </c>
      <c r="B48" s="112">
        <v>88906.5</v>
      </c>
      <c r="C48" s="112">
        <v>49142.5</v>
      </c>
      <c r="D48" s="112">
        <v>42792.5</v>
      </c>
      <c r="E48" s="112">
        <v>6350</v>
      </c>
      <c r="F48" s="112">
        <v>10615.3</v>
      </c>
      <c r="G48" s="207" t="s">
        <v>42</v>
      </c>
      <c r="H48" s="113">
        <v>29148.699999999997</v>
      </c>
      <c r="K48" s="7"/>
    </row>
    <row r="49" spans="1:13" ht="12.75" customHeight="1" x14ac:dyDescent="0.2">
      <c r="A49" s="93">
        <v>2023</v>
      </c>
      <c r="B49" s="112">
        <v>94451.5</v>
      </c>
      <c r="C49" s="112">
        <v>53650.099999999991</v>
      </c>
      <c r="D49" s="112">
        <v>47044.124889999992</v>
      </c>
      <c r="E49" s="112">
        <v>6605.9751100000003</v>
      </c>
      <c r="F49" s="112">
        <v>11225.6</v>
      </c>
      <c r="G49" s="207" t="s">
        <v>42</v>
      </c>
      <c r="H49" s="113">
        <v>29575.800000000003</v>
      </c>
      <c r="K49" s="7"/>
    </row>
    <row r="50" spans="1:13" ht="12.75" customHeight="1" x14ac:dyDescent="0.2">
      <c r="A50" s="113"/>
      <c r="B50" s="113"/>
      <c r="C50" s="113"/>
      <c r="D50" s="113"/>
      <c r="E50" s="113"/>
      <c r="F50" s="113"/>
      <c r="G50" s="113"/>
      <c r="H50" s="113"/>
      <c r="K50" s="7"/>
    </row>
    <row r="51" spans="1:13" ht="12.75" customHeight="1" x14ac:dyDescent="0.2">
      <c r="A51" s="223" t="s">
        <v>43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1:13" x14ac:dyDescent="0.2">
      <c r="A52" s="13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13" x14ac:dyDescent="0.2">
      <c r="A53" s="209" t="s">
        <v>27</v>
      </c>
      <c r="B53" s="210"/>
      <c r="C53" s="211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6" spans="1:13" x14ac:dyDescent="0.2">
      <c r="A56" s="261" t="s">
        <v>160</v>
      </c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64" orientation="landscape" r:id="rId1"/>
  <headerFooter alignWithMargins="0"/>
  <ignoredErrors>
    <ignoredError sqref="A33" numberStoredAsText="1"/>
    <ignoredError sqref="C39:C41 C37 C42:C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M49"/>
  <sheetViews>
    <sheetView zoomScale="90" zoomScaleNormal="90" workbookViewId="0"/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1" width="11.140625" style="4" bestFit="1" customWidth="1"/>
    <col min="12" max="16384" width="8.85546875" style="4"/>
  </cols>
  <sheetData>
    <row r="1" spans="1:10" x14ac:dyDescent="0.2">
      <c r="A1" s="231" t="s">
        <v>139</v>
      </c>
      <c r="B1" s="151"/>
      <c r="C1" s="151"/>
    </row>
    <row r="2" spans="1:10" s="2" customFormat="1" ht="18" x14ac:dyDescent="0.25">
      <c r="A2" s="1" t="s">
        <v>44</v>
      </c>
      <c r="B2" s="4"/>
    </row>
    <row r="3" spans="1:10" s="2" customFormat="1" ht="15.75" x14ac:dyDescent="0.25">
      <c r="A3" s="3" t="s">
        <v>144</v>
      </c>
    </row>
    <row r="4" spans="1:10" s="2" customFormat="1" x14ac:dyDescent="0.2"/>
    <row r="5" spans="1:10" s="2" customFormat="1" ht="15" customHeight="1" x14ac:dyDescent="0.2">
      <c r="A5" s="62"/>
      <c r="B5" s="34"/>
      <c r="C5" s="245" t="s">
        <v>18</v>
      </c>
      <c r="D5" s="245"/>
      <c r="E5" s="245"/>
      <c r="F5" s="252" t="s">
        <v>45</v>
      </c>
      <c r="G5" s="253"/>
      <c r="H5" s="34"/>
      <c r="I5" s="250" t="s">
        <v>46</v>
      </c>
      <c r="J5" s="251"/>
    </row>
    <row r="6" spans="1:10" s="2" customFormat="1" ht="16.5" x14ac:dyDescent="0.2">
      <c r="A6" s="63"/>
      <c r="B6" s="46" t="s">
        <v>17</v>
      </c>
      <c r="C6" s="46" t="s">
        <v>17</v>
      </c>
      <c r="D6" s="46" t="s">
        <v>47</v>
      </c>
      <c r="E6" s="46" t="s">
        <v>48</v>
      </c>
      <c r="F6" s="46" t="s">
        <v>17</v>
      </c>
      <c r="G6" s="46" t="s">
        <v>37</v>
      </c>
      <c r="H6" s="46" t="s">
        <v>49</v>
      </c>
      <c r="I6" s="72" t="s">
        <v>17</v>
      </c>
      <c r="J6" s="73" t="s">
        <v>50</v>
      </c>
    </row>
    <row r="7" spans="1:10" s="2" customFormat="1" ht="16.5" x14ac:dyDescent="0.2">
      <c r="A7" s="64" t="s">
        <v>16</v>
      </c>
      <c r="B7" s="35"/>
      <c r="C7" s="32"/>
      <c r="D7" s="32" t="s">
        <v>51</v>
      </c>
      <c r="E7" s="32"/>
      <c r="F7" s="32"/>
      <c r="G7" s="32" t="s">
        <v>52</v>
      </c>
      <c r="H7" s="35"/>
      <c r="I7" s="12"/>
      <c r="J7" s="54" t="s">
        <v>53</v>
      </c>
    </row>
    <row r="8" spans="1:10" x14ac:dyDescent="0.2">
      <c r="A8" s="59">
        <v>1970</v>
      </c>
      <c r="B8" s="175">
        <f t="shared" ref="B8:B34" si="0">SUM(C8,F8,H8,I8)</f>
        <v>891</v>
      </c>
      <c r="C8" s="175">
        <f t="shared" ref="C8:C34" si="1">SUM(D8:E8)</f>
        <v>311.3</v>
      </c>
      <c r="D8" s="166">
        <v>311.3</v>
      </c>
      <c r="E8" s="167" t="s">
        <v>42</v>
      </c>
      <c r="F8" s="166">
        <v>530.4</v>
      </c>
      <c r="G8" s="166">
        <v>133</v>
      </c>
      <c r="H8" s="166">
        <v>25.5</v>
      </c>
      <c r="I8" s="166">
        <v>23.8</v>
      </c>
      <c r="J8" s="168" t="s">
        <v>42</v>
      </c>
    </row>
    <row r="9" spans="1:10" x14ac:dyDescent="0.2">
      <c r="A9" s="59">
        <v>1972</v>
      </c>
      <c r="B9" s="175">
        <f t="shared" si="0"/>
        <v>1236</v>
      </c>
      <c r="C9" s="175">
        <f t="shared" si="1"/>
        <v>396.1</v>
      </c>
      <c r="D9" s="166">
        <v>396.1</v>
      </c>
      <c r="E9" s="167" t="s">
        <v>42</v>
      </c>
      <c r="F9" s="166">
        <v>773.6</v>
      </c>
      <c r="G9" s="166">
        <v>179.9</v>
      </c>
      <c r="H9" s="166">
        <v>36.200000000000003</v>
      </c>
      <c r="I9" s="166">
        <v>30.1</v>
      </c>
      <c r="J9" s="169" t="s">
        <v>42</v>
      </c>
    </row>
    <row r="10" spans="1:10" x14ac:dyDescent="0.2">
      <c r="A10" s="59">
        <v>1974</v>
      </c>
      <c r="B10" s="175">
        <f t="shared" si="0"/>
        <v>1633.1000000000001</v>
      </c>
      <c r="C10" s="175">
        <f t="shared" si="1"/>
        <v>552.4</v>
      </c>
      <c r="D10" s="166">
        <v>552.4</v>
      </c>
      <c r="E10" s="167" t="s">
        <v>42</v>
      </c>
      <c r="F10" s="166">
        <v>994.5</v>
      </c>
      <c r="G10" s="166">
        <v>233.3</v>
      </c>
      <c r="H10" s="166">
        <v>35.200000000000003</v>
      </c>
      <c r="I10" s="166">
        <v>51</v>
      </c>
      <c r="J10" s="169" t="s">
        <v>42</v>
      </c>
    </row>
    <row r="11" spans="1:10" x14ac:dyDescent="0.2">
      <c r="A11" s="59">
        <v>1977</v>
      </c>
      <c r="B11" s="175">
        <f t="shared" si="0"/>
        <v>2716.2000000000003</v>
      </c>
      <c r="C11" s="175">
        <f t="shared" si="1"/>
        <v>921.2</v>
      </c>
      <c r="D11" s="166">
        <v>921.2</v>
      </c>
      <c r="E11" s="167" t="s">
        <v>42</v>
      </c>
      <c r="F11" s="166">
        <v>1657.9</v>
      </c>
      <c r="G11" s="166">
        <v>375.3</v>
      </c>
      <c r="H11" s="166">
        <v>75.599999999999994</v>
      </c>
      <c r="I11" s="166">
        <v>61.5</v>
      </c>
      <c r="J11" s="169" t="s">
        <v>42</v>
      </c>
    </row>
    <row r="12" spans="1:10" x14ac:dyDescent="0.2">
      <c r="A12" s="59">
        <v>1979</v>
      </c>
      <c r="B12" s="175">
        <f t="shared" si="0"/>
        <v>3265.2000000000003</v>
      </c>
      <c r="C12" s="175">
        <f t="shared" si="1"/>
        <v>1200.3</v>
      </c>
      <c r="D12" s="166">
        <v>1200.3</v>
      </c>
      <c r="E12" s="167" t="s">
        <v>42</v>
      </c>
      <c r="F12" s="166">
        <v>1926.7</v>
      </c>
      <c r="G12" s="166">
        <v>471.4</v>
      </c>
      <c r="H12" s="166">
        <v>73.400000000000006</v>
      </c>
      <c r="I12" s="166">
        <v>64.8</v>
      </c>
      <c r="J12" s="169" t="s">
        <v>42</v>
      </c>
    </row>
    <row r="13" spans="1:10" x14ac:dyDescent="0.2">
      <c r="A13" s="59"/>
      <c r="B13" s="175"/>
      <c r="C13" s="175"/>
      <c r="D13" s="166"/>
      <c r="E13" s="167"/>
      <c r="F13" s="166"/>
      <c r="G13" s="166"/>
      <c r="H13" s="166"/>
      <c r="I13" s="166"/>
      <c r="J13" s="169"/>
    </row>
    <row r="14" spans="1:10" x14ac:dyDescent="0.2">
      <c r="A14" s="59">
        <v>1981</v>
      </c>
      <c r="B14" s="175">
        <f t="shared" si="0"/>
        <v>4267.7</v>
      </c>
      <c r="C14" s="175">
        <f t="shared" si="1"/>
        <v>1663.2</v>
      </c>
      <c r="D14" s="166">
        <v>1663.2</v>
      </c>
      <c r="E14" s="167" t="s">
        <v>42</v>
      </c>
      <c r="F14" s="166">
        <v>2414.8000000000002</v>
      </c>
      <c r="G14" s="166">
        <v>598.79999999999995</v>
      </c>
      <c r="H14" s="166">
        <v>94.5</v>
      </c>
      <c r="I14" s="166">
        <v>95.2</v>
      </c>
      <c r="J14" s="169" t="s">
        <v>42</v>
      </c>
    </row>
    <row r="15" spans="1:10" x14ac:dyDescent="0.2">
      <c r="A15" s="59">
        <v>1983</v>
      </c>
      <c r="B15" s="175">
        <f t="shared" si="0"/>
        <v>5764.6</v>
      </c>
      <c r="C15" s="175">
        <f t="shared" si="1"/>
        <v>2508.4</v>
      </c>
      <c r="D15" s="166">
        <v>1824.3</v>
      </c>
      <c r="E15" s="166">
        <v>684.1</v>
      </c>
      <c r="F15" s="166">
        <v>2924.2</v>
      </c>
      <c r="G15" s="166">
        <v>669.5</v>
      </c>
      <c r="H15" s="166">
        <v>160</v>
      </c>
      <c r="I15" s="166">
        <v>172</v>
      </c>
      <c r="J15" s="169" t="s">
        <v>42</v>
      </c>
    </row>
    <row r="16" spans="1:10" x14ac:dyDescent="0.2">
      <c r="A16" s="59">
        <v>1985</v>
      </c>
      <c r="B16" s="175">
        <f t="shared" si="0"/>
        <v>8202.9</v>
      </c>
      <c r="C16" s="175">
        <f t="shared" si="1"/>
        <v>4078.6000000000004</v>
      </c>
      <c r="D16" s="166">
        <v>2819.3</v>
      </c>
      <c r="E16" s="166">
        <v>1259.3</v>
      </c>
      <c r="F16" s="166">
        <v>3724.3</v>
      </c>
      <c r="G16" s="166">
        <v>856.2</v>
      </c>
      <c r="H16" s="166">
        <v>169.2</v>
      </c>
      <c r="I16" s="166">
        <v>230.8</v>
      </c>
      <c r="J16" s="169" t="s">
        <v>42</v>
      </c>
    </row>
    <row r="17" spans="1:12" x14ac:dyDescent="0.2">
      <c r="A17" s="59">
        <v>1987</v>
      </c>
      <c r="B17" s="175">
        <f t="shared" si="0"/>
        <v>10319.399999999998</v>
      </c>
      <c r="C17" s="175">
        <f t="shared" si="1"/>
        <v>4982.8999999999996</v>
      </c>
      <c r="D17" s="166">
        <v>3654.1</v>
      </c>
      <c r="E17" s="166">
        <v>1328.8</v>
      </c>
      <c r="F17" s="166">
        <v>4830.2</v>
      </c>
      <c r="G17" s="166">
        <v>1194</v>
      </c>
      <c r="H17" s="166">
        <v>266.3</v>
      </c>
      <c r="I17" s="166">
        <v>240</v>
      </c>
      <c r="J17" s="169" t="s">
        <v>42</v>
      </c>
    </row>
    <row r="18" spans="1:12" x14ac:dyDescent="0.2">
      <c r="A18" s="59">
        <v>1989</v>
      </c>
      <c r="B18" s="175">
        <f t="shared" si="0"/>
        <v>11662.2</v>
      </c>
      <c r="C18" s="175">
        <f t="shared" si="1"/>
        <v>5075</v>
      </c>
      <c r="D18" s="166">
        <v>3883.5</v>
      </c>
      <c r="E18" s="166">
        <v>1191.5</v>
      </c>
      <c r="F18" s="166">
        <v>5939</v>
      </c>
      <c r="G18" s="166">
        <v>1567.5</v>
      </c>
      <c r="H18" s="166">
        <v>304</v>
      </c>
      <c r="I18" s="166">
        <v>344.2</v>
      </c>
      <c r="J18" s="169" t="s">
        <v>42</v>
      </c>
    </row>
    <row r="19" spans="1:12" x14ac:dyDescent="0.2">
      <c r="A19" s="59"/>
      <c r="B19" s="175"/>
      <c r="C19" s="175"/>
      <c r="D19" s="166"/>
      <c r="E19" s="166"/>
      <c r="F19" s="166"/>
      <c r="G19" s="166"/>
      <c r="H19" s="166"/>
      <c r="I19" s="166"/>
      <c r="J19" s="170"/>
    </row>
    <row r="20" spans="1:12" x14ac:dyDescent="0.2">
      <c r="A20" s="59">
        <v>1991</v>
      </c>
      <c r="B20" s="175">
        <f t="shared" si="0"/>
        <v>12744</v>
      </c>
      <c r="C20" s="175">
        <f t="shared" si="1"/>
        <v>5360.2</v>
      </c>
      <c r="D20" s="166">
        <v>4158.7</v>
      </c>
      <c r="E20" s="166">
        <v>1201.5</v>
      </c>
      <c r="F20" s="166">
        <v>6385.8</v>
      </c>
      <c r="G20" s="166">
        <v>1538.7</v>
      </c>
      <c r="H20" s="166">
        <v>328.5</v>
      </c>
      <c r="I20" s="166">
        <v>669.5</v>
      </c>
      <c r="J20" s="169" t="s">
        <v>42</v>
      </c>
    </row>
    <row r="21" spans="1:12" x14ac:dyDescent="0.2">
      <c r="A21" s="59">
        <v>1993</v>
      </c>
      <c r="B21" s="175">
        <f t="shared" si="0"/>
        <v>14335.6</v>
      </c>
      <c r="C21" s="175">
        <f t="shared" si="1"/>
        <v>6008.4</v>
      </c>
      <c r="D21" s="166">
        <v>4602.8999999999996</v>
      </c>
      <c r="E21" s="166">
        <v>1405.5</v>
      </c>
      <c r="F21" s="166">
        <v>7065</v>
      </c>
      <c r="G21" s="166">
        <v>1770.4</v>
      </c>
      <c r="H21" s="166">
        <v>432.1</v>
      </c>
      <c r="I21" s="166">
        <v>830.1</v>
      </c>
      <c r="J21" s="169" t="s">
        <v>42</v>
      </c>
    </row>
    <row r="22" spans="1:12" ht="14.25" x14ac:dyDescent="0.2">
      <c r="A22" s="60" t="s">
        <v>54</v>
      </c>
      <c r="B22" s="175">
        <f t="shared" si="0"/>
        <v>15970.400000000001</v>
      </c>
      <c r="C22" s="175">
        <f t="shared" si="1"/>
        <v>7899.5</v>
      </c>
      <c r="D22" s="166">
        <v>6820.4</v>
      </c>
      <c r="E22" s="167">
        <v>1079.0999999999999</v>
      </c>
      <c r="F22" s="166">
        <v>6938.7</v>
      </c>
      <c r="G22" s="166">
        <v>1615.3</v>
      </c>
      <c r="H22" s="166">
        <v>305.2</v>
      </c>
      <c r="I22" s="166">
        <v>827</v>
      </c>
      <c r="J22" s="171">
        <v>115.4</v>
      </c>
    </row>
    <row r="23" spans="1:12" x14ac:dyDescent="0.2">
      <c r="A23" s="60">
        <v>1997</v>
      </c>
      <c r="B23" s="175">
        <f t="shared" si="0"/>
        <v>18243.899999999998</v>
      </c>
      <c r="C23" s="175">
        <f t="shared" si="1"/>
        <v>8880.2999999999993</v>
      </c>
      <c r="D23" s="166">
        <v>7809.5</v>
      </c>
      <c r="E23" s="166">
        <v>1070.8</v>
      </c>
      <c r="F23" s="166">
        <v>7749.4</v>
      </c>
      <c r="G23" s="166">
        <v>1949</v>
      </c>
      <c r="H23" s="166">
        <v>400.8</v>
      </c>
      <c r="I23" s="166">
        <v>1213.4000000000001</v>
      </c>
      <c r="J23" s="170">
        <v>265.3</v>
      </c>
    </row>
    <row r="24" spans="1:12" x14ac:dyDescent="0.2">
      <c r="A24" s="60">
        <v>1999</v>
      </c>
      <c r="B24" s="175">
        <f t="shared" si="0"/>
        <v>20346.5</v>
      </c>
      <c r="C24" s="175">
        <f t="shared" si="1"/>
        <v>9974.3000000000011</v>
      </c>
      <c r="D24" s="166">
        <v>8806.1</v>
      </c>
      <c r="E24" s="166">
        <v>1168.2</v>
      </c>
      <c r="F24" s="166">
        <v>8572.9</v>
      </c>
      <c r="G24" s="166">
        <v>2057.9</v>
      </c>
      <c r="H24" s="166">
        <v>486.6</v>
      </c>
      <c r="I24" s="166">
        <v>1312.7</v>
      </c>
      <c r="J24" s="170">
        <v>438.1</v>
      </c>
    </row>
    <row r="25" spans="1:12" x14ac:dyDescent="0.2">
      <c r="A25" s="60"/>
      <c r="B25" s="175"/>
      <c r="C25" s="175"/>
      <c r="D25" s="166"/>
      <c r="E25" s="166"/>
      <c r="F25" s="166"/>
      <c r="G25" s="166"/>
      <c r="H25" s="166"/>
      <c r="I25" s="166"/>
      <c r="J25" s="170"/>
    </row>
    <row r="26" spans="1:12" x14ac:dyDescent="0.2">
      <c r="A26" s="60">
        <v>2001</v>
      </c>
      <c r="B26" s="175">
        <f t="shared" si="0"/>
        <v>24469.399999999998</v>
      </c>
      <c r="C26" s="175">
        <f t="shared" si="1"/>
        <v>12814.4</v>
      </c>
      <c r="D26" s="166">
        <v>11704.8</v>
      </c>
      <c r="E26" s="166">
        <v>1109.5999999999999</v>
      </c>
      <c r="F26" s="166">
        <v>9357.7000000000007</v>
      </c>
      <c r="G26" s="172">
        <v>2515.1</v>
      </c>
      <c r="H26" s="166">
        <v>539.29999999999995</v>
      </c>
      <c r="I26" s="166">
        <v>1758</v>
      </c>
      <c r="J26" s="170">
        <v>366.3</v>
      </c>
    </row>
    <row r="27" spans="1:12" x14ac:dyDescent="0.2">
      <c r="A27" s="61">
        <v>2003</v>
      </c>
      <c r="B27" s="175">
        <f t="shared" si="0"/>
        <v>27245.8</v>
      </c>
      <c r="C27" s="175">
        <f t="shared" si="1"/>
        <v>13122.400000000001</v>
      </c>
      <c r="D27" s="173">
        <v>11844.7</v>
      </c>
      <c r="E27" s="173">
        <v>1277.7</v>
      </c>
      <c r="F27" s="173">
        <v>10965.3</v>
      </c>
      <c r="G27" s="173">
        <v>3094.6</v>
      </c>
      <c r="H27" s="173">
        <v>1115.8</v>
      </c>
      <c r="I27" s="173">
        <v>2042.3</v>
      </c>
      <c r="J27" s="174">
        <v>462.2</v>
      </c>
    </row>
    <row r="28" spans="1:12" x14ac:dyDescent="0.2">
      <c r="A28" s="61">
        <v>2005</v>
      </c>
      <c r="B28" s="175">
        <f t="shared" si="0"/>
        <v>29514.899999999998</v>
      </c>
      <c r="C28" s="175">
        <f t="shared" si="1"/>
        <v>13228</v>
      </c>
      <c r="D28" s="175">
        <v>11752.4</v>
      </c>
      <c r="E28" s="175">
        <v>1475.6</v>
      </c>
      <c r="F28" s="173">
        <v>12755.8</v>
      </c>
      <c r="G28" s="173">
        <v>3466.3</v>
      </c>
      <c r="H28" s="173">
        <v>1138.0999999999999</v>
      </c>
      <c r="I28" s="173">
        <v>2393</v>
      </c>
      <c r="J28" s="174">
        <v>479.5</v>
      </c>
    </row>
    <row r="29" spans="1:12" x14ac:dyDescent="0.2">
      <c r="A29" s="61">
        <v>2007</v>
      </c>
      <c r="B29" s="175">
        <f t="shared" si="0"/>
        <v>36788.1</v>
      </c>
      <c r="C29" s="175">
        <f t="shared" si="1"/>
        <v>16002.5</v>
      </c>
      <c r="D29" s="175">
        <v>13820.5</v>
      </c>
      <c r="E29" s="175">
        <v>2182</v>
      </c>
      <c r="F29" s="173">
        <v>16374.3</v>
      </c>
      <c r="G29" s="173">
        <v>4205.8999999999996</v>
      </c>
      <c r="H29" s="173">
        <v>1287.9000000000001</v>
      </c>
      <c r="I29" s="173">
        <v>3123.4</v>
      </c>
      <c r="J29" s="174">
        <v>482</v>
      </c>
    </row>
    <row r="30" spans="1:12" x14ac:dyDescent="0.2">
      <c r="A30" s="61">
        <v>2009</v>
      </c>
      <c r="B30" s="175">
        <f t="shared" si="0"/>
        <v>41884.5</v>
      </c>
      <c r="C30" s="175">
        <f t="shared" si="1"/>
        <v>17548.400000000001</v>
      </c>
      <c r="D30" s="175">
        <v>15544.1</v>
      </c>
      <c r="E30" s="175">
        <v>2004.3</v>
      </c>
      <c r="F30" s="173">
        <v>19428</v>
      </c>
      <c r="G30" s="173">
        <v>5305.7</v>
      </c>
      <c r="H30" s="173">
        <v>1473.7</v>
      </c>
      <c r="I30" s="173">
        <v>3434.4</v>
      </c>
      <c r="J30" s="174">
        <v>588.29999999999995</v>
      </c>
      <c r="L30" s="177"/>
    </row>
    <row r="31" spans="1:12" x14ac:dyDescent="0.2">
      <c r="A31" s="61"/>
      <c r="B31" s="175"/>
      <c r="C31" s="175"/>
      <c r="D31" s="175"/>
      <c r="E31" s="175"/>
      <c r="F31" s="173"/>
      <c r="G31" s="173"/>
      <c r="H31" s="173"/>
      <c r="I31" s="173"/>
      <c r="J31" s="174"/>
    </row>
    <row r="32" spans="1:12" x14ac:dyDescent="0.2">
      <c r="A32" s="61">
        <v>2011</v>
      </c>
      <c r="B32" s="175">
        <f t="shared" si="0"/>
        <v>45440.40325000001</v>
      </c>
      <c r="C32" s="175">
        <f t="shared" si="1"/>
        <v>19366.700000000004</v>
      </c>
      <c r="D32" s="173">
        <v>19366.700000000004</v>
      </c>
      <c r="E32" s="175" t="s">
        <v>42</v>
      </c>
      <c r="F32" s="173">
        <v>20947.2</v>
      </c>
      <c r="G32" s="173">
        <v>5339.7000000000007</v>
      </c>
      <c r="H32" s="173">
        <v>1588.3999999999999</v>
      </c>
      <c r="I32" s="173">
        <v>3538.1032499999997</v>
      </c>
      <c r="J32" s="174">
        <v>671.58993999999984</v>
      </c>
    </row>
    <row r="33" spans="1:13" x14ac:dyDescent="0.2">
      <c r="A33" s="61">
        <v>2013</v>
      </c>
      <c r="B33" s="175">
        <f t="shared" si="0"/>
        <v>50065.61694</v>
      </c>
      <c r="C33" s="175">
        <f t="shared" si="1"/>
        <v>20361.58237</v>
      </c>
      <c r="D33" s="173">
        <v>20361.58237</v>
      </c>
      <c r="E33" s="175" t="s">
        <v>42</v>
      </c>
      <c r="F33" s="173">
        <v>23082.3</v>
      </c>
      <c r="G33" s="176">
        <v>5722.7000000000007</v>
      </c>
      <c r="H33" s="173">
        <v>1816.6891700000006</v>
      </c>
      <c r="I33" s="173">
        <v>4805.0454</v>
      </c>
      <c r="J33" s="174">
        <v>865.01495000000011</v>
      </c>
    </row>
    <row r="34" spans="1:13" x14ac:dyDescent="0.2">
      <c r="A34" s="61">
        <v>2015</v>
      </c>
      <c r="B34" s="175">
        <f t="shared" si="0"/>
        <v>60209.1</v>
      </c>
      <c r="C34" s="175">
        <f t="shared" si="1"/>
        <v>24839.200000000001</v>
      </c>
      <c r="D34" s="173">
        <v>24839.200000000001</v>
      </c>
      <c r="E34" s="175" t="s">
        <v>42</v>
      </c>
      <c r="F34" s="173">
        <v>26884.5</v>
      </c>
      <c r="G34" s="176">
        <v>6344.5</v>
      </c>
      <c r="H34" s="173">
        <v>2943.4</v>
      </c>
      <c r="I34" s="173">
        <v>5542</v>
      </c>
      <c r="J34" s="174">
        <v>959.9</v>
      </c>
    </row>
    <row r="35" spans="1:13" x14ac:dyDescent="0.2">
      <c r="A35" s="61">
        <v>2017</v>
      </c>
      <c r="B35" s="175">
        <f>SUM(C35,F35,H35,I35)</f>
        <v>69176.082200000019</v>
      </c>
      <c r="C35" s="175">
        <f>SUM(D35:E35)</f>
        <v>27435.043519999999</v>
      </c>
      <c r="D35" s="173">
        <v>27435.043519999999</v>
      </c>
      <c r="E35" s="175" t="s">
        <v>42</v>
      </c>
      <c r="F35" s="173">
        <v>32076.020880000015</v>
      </c>
      <c r="G35" s="176">
        <v>7235.0942500000028</v>
      </c>
      <c r="H35" s="173">
        <v>3547.2188800000004</v>
      </c>
      <c r="I35" s="173">
        <v>6117.7989199999993</v>
      </c>
      <c r="J35" s="174">
        <v>1138.54943</v>
      </c>
    </row>
    <row r="36" spans="1:13" x14ac:dyDescent="0.2">
      <c r="A36" s="61">
        <v>2019</v>
      </c>
      <c r="B36" s="175">
        <f>SUM(C36,F36,H36,I36)</f>
        <v>76830.489189999949</v>
      </c>
      <c r="C36" s="175">
        <f>SUM(D36:E36)</f>
        <v>31050.117380000003</v>
      </c>
      <c r="D36" s="173">
        <v>31050.117380000003</v>
      </c>
      <c r="E36" s="175" t="s">
        <v>42</v>
      </c>
      <c r="F36" s="197">
        <v>35876.618349999946</v>
      </c>
      <c r="G36" s="197">
        <v>8435.2532000000028</v>
      </c>
      <c r="H36" s="173">
        <v>3585.9324199999992</v>
      </c>
      <c r="I36" s="173">
        <v>6317.8210400000007</v>
      </c>
      <c r="J36" s="174">
        <v>1502.8555799999999</v>
      </c>
    </row>
    <row r="37" spans="1:13" x14ac:dyDescent="0.2">
      <c r="A37" s="61"/>
      <c r="B37" s="61"/>
      <c r="C37" s="61"/>
      <c r="D37" s="61"/>
      <c r="E37" s="61"/>
      <c r="F37" s="61"/>
      <c r="G37" s="61"/>
      <c r="H37" s="61"/>
      <c r="I37" s="61"/>
      <c r="J37" s="174"/>
    </row>
    <row r="38" spans="1:13" x14ac:dyDescent="0.2">
      <c r="A38" s="61">
        <v>2021</v>
      </c>
      <c r="B38" s="213">
        <v>81620</v>
      </c>
      <c r="C38" s="175">
        <v>33407.800000000003</v>
      </c>
      <c r="D38" s="173">
        <v>33407.800000000003</v>
      </c>
      <c r="E38" s="175" t="s">
        <v>42</v>
      </c>
      <c r="F38" s="197">
        <v>37812.1</v>
      </c>
      <c r="G38" s="197">
        <v>9111.2999999999993</v>
      </c>
      <c r="H38" s="173">
        <v>3810.4999999999995</v>
      </c>
      <c r="I38" s="173">
        <v>6589.5999999999995</v>
      </c>
      <c r="J38" s="174">
        <v>1730.1</v>
      </c>
    </row>
    <row r="39" spans="1:13" x14ac:dyDescent="0.2">
      <c r="A39" s="61">
        <v>2023</v>
      </c>
      <c r="B39" s="213">
        <v>94452.077910000022</v>
      </c>
      <c r="C39" s="213">
        <v>40692.972520000003</v>
      </c>
      <c r="D39" s="213">
        <v>41104.078960000006</v>
      </c>
      <c r="E39" s="213"/>
      <c r="F39" s="213">
        <v>40220.825320000004</v>
      </c>
      <c r="G39" s="213">
        <v>10166.9997</v>
      </c>
      <c r="H39" s="213">
        <v>4663.6562699999995</v>
      </c>
      <c r="I39" s="213">
        <v>8874.6238000000012</v>
      </c>
      <c r="J39" s="234">
        <v>2613.2128000000002</v>
      </c>
    </row>
    <row r="41" spans="1:13" x14ac:dyDescent="0.2">
      <c r="A41" s="13" t="s">
        <v>55</v>
      </c>
    </row>
    <row r="42" spans="1:13" ht="12.75" customHeight="1" x14ac:dyDescent="0.2">
      <c r="A42" s="249" t="s">
        <v>56</v>
      </c>
      <c r="B42" s="249"/>
      <c r="C42" s="249"/>
      <c r="D42" s="249"/>
      <c r="E42" s="249"/>
      <c r="F42" s="249"/>
      <c r="G42" s="249"/>
      <c r="H42" s="249"/>
      <c r="I42" s="249"/>
      <c r="J42" s="249"/>
    </row>
    <row r="43" spans="1:13" x14ac:dyDescent="0.2">
      <c r="A43" s="40" t="s">
        <v>57</v>
      </c>
      <c r="B43" s="33"/>
      <c r="C43" s="33"/>
      <c r="D43" s="33"/>
      <c r="E43" s="33"/>
      <c r="F43" s="33"/>
      <c r="G43" s="33"/>
      <c r="H43" s="33"/>
      <c r="I43" s="33"/>
      <c r="J43" s="33"/>
    </row>
    <row r="44" spans="1:13" x14ac:dyDescent="0.2">
      <c r="A44" s="13" t="s">
        <v>58</v>
      </c>
      <c r="B44" s="10"/>
      <c r="C44" s="10"/>
      <c r="D44" s="10"/>
      <c r="E44" s="10"/>
      <c r="F44" s="10"/>
      <c r="G44" s="10"/>
      <c r="H44" s="10"/>
      <c r="I44" s="10"/>
    </row>
    <row r="45" spans="1:13" s="275" customFormat="1" x14ac:dyDescent="0.2">
      <c r="A45" s="277"/>
      <c r="B45" s="276"/>
      <c r="C45" s="276"/>
      <c r="D45" s="276"/>
      <c r="E45" s="276"/>
      <c r="F45" s="276"/>
      <c r="G45" s="276"/>
      <c r="H45" s="276"/>
      <c r="I45" s="276"/>
    </row>
    <row r="46" spans="1:13" x14ac:dyDescent="0.2">
      <c r="A46" s="209" t="s">
        <v>27</v>
      </c>
      <c r="B46" s="210"/>
      <c r="C46" s="211"/>
      <c r="D46" s="158"/>
      <c r="E46" s="158"/>
      <c r="F46" s="158"/>
      <c r="G46" s="158"/>
      <c r="H46" s="158"/>
      <c r="I46" s="158"/>
      <c r="J46" s="158"/>
      <c r="K46" s="158"/>
      <c r="L46" s="158"/>
      <c r="M46" s="158"/>
    </row>
    <row r="47" spans="1:13" x14ac:dyDescent="0.2">
      <c r="A47" s="8"/>
      <c r="B47" s="10"/>
      <c r="C47" s="10"/>
      <c r="D47" s="10"/>
      <c r="E47" s="10"/>
      <c r="F47" s="10"/>
      <c r="G47" s="10"/>
      <c r="H47" s="10"/>
      <c r="I47" s="10"/>
    </row>
    <row r="49" spans="1:1" x14ac:dyDescent="0.2">
      <c r="A49" s="265" t="s">
        <v>161</v>
      </c>
    </row>
  </sheetData>
  <mergeCells count="4">
    <mergeCell ref="A42:J42"/>
    <mergeCell ref="I5:J5"/>
    <mergeCell ref="C5:E5"/>
    <mergeCell ref="F5:G5"/>
  </mergeCells>
  <phoneticPr fontId="0" type="noConversion"/>
  <hyperlinks>
    <hyperlink ref="A49" r:id="rId1" xr:uid="{BF15FBCD-7ACC-4628-A782-4302AA2A7D25}"/>
  </hyperlinks>
  <pageMargins left="0.78740157499999996" right="0.78740157499999996" top="0.984251969" bottom="0.984251969" header="0.5" footer="0.5"/>
  <pageSetup paperSize="9" scale="78" orientation="landscape" r:id="rId2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T84"/>
  <sheetViews>
    <sheetView zoomScale="90" zoomScaleNormal="90" workbookViewId="0"/>
  </sheetViews>
  <sheetFormatPr baseColWidth="10" defaultColWidth="9.140625" defaultRowHeight="12.75" x14ac:dyDescent="0.2"/>
  <cols>
    <col min="1" max="1" width="9.28515625" style="18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0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231" t="s">
        <v>139</v>
      </c>
      <c r="B1" s="151"/>
      <c r="C1" s="151"/>
    </row>
    <row r="2" spans="1:20" s="15" customFormat="1" ht="18" x14ac:dyDescent="0.25">
      <c r="A2" s="1" t="s">
        <v>59</v>
      </c>
      <c r="B2" s="14"/>
    </row>
    <row r="3" spans="1:20" s="16" customFormat="1" ht="15.75" x14ac:dyDescent="0.25">
      <c r="A3" s="3" t="s">
        <v>60</v>
      </c>
      <c r="B3" s="199"/>
      <c r="C3" s="199"/>
      <c r="D3" s="199"/>
      <c r="E3" s="2"/>
      <c r="F3" s="2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6" customFormat="1" ht="15.75" x14ac:dyDescent="0.25">
      <c r="A4" s="3"/>
      <c r="B4" s="199"/>
      <c r="C4" s="199"/>
      <c r="D4" s="199"/>
      <c r="E4" s="2"/>
      <c r="F4" s="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B5" s="19"/>
      <c r="C5" s="19"/>
      <c r="D5" s="19"/>
    </row>
    <row r="6" spans="1:20" ht="14.25" customHeight="1" x14ac:dyDescent="0.2">
      <c r="A6" s="62"/>
      <c r="B6" s="34"/>
      <c r="C6" s="245" t="s">
        <v>18</v>
      </c>
      <c r="D6" s="245"/>
      <c r="E6" s="245"/>
      <c r="F6" s="252" t="s">
        <v>45</v>
      </c>
      <c r="G6" s="253"/>
      <c r="H6" s="34"/>
      <c r="I6" s="250" t="s">
        <v>46</v>
      </c>
      <c r="J6" s="251"/>
    </row>
    <row r="7" spans="1:20" ht="16.5" x14ac:dyDescent="0.2">
      <c r="A7" s="63"/>
      <c r="B7" s="47" t="s">
        <v>17</v>
      </c>
      <c r="C7" s="47" t="s">
        <v>17</v>
      </c>
      <c r="D7" s="47" t="s">
        <v>47</v>
      </c>
      <c r="E7" s="47" t="s">
        <v>61</v>
      </c>
      <c r="F7" s="47" t="s">
        <v>17</v>
      </c>
      <c r="G7" s="47" t="s">
        <v>37</v>
      </c>
      <c r="H7" s="47" t="s">
        <v>49</v>
      </c>
      <c r="I7" s="72" t="s">
        <v>17</v>
      </c>
      <c r="J7" s="73" t="s">
        <v>50</v>
      </c>
    </row>
    <row r="8" spans="1:20" s="21" customFormat="1" ht="16.5" x14ac:dyDescent="0.2">
      <c r="A8" s="64" t="s">
        <v>16</v>
      </c>
      <c r="B8" s="35"/>
      <c r="C8" s="32"/>
      <c r="D8" s="32" t="s">
        <v>51</v>
      </c>
      <c r="E8" s="32"/>
      <c r="F8" s="32"/>
      <c r="G8" s="32" t="s">
        <v>52</v>
      </c>
      <c r="H8" s="35"/>
      <c r="I8" s="12"/>
      <c r="J8" s="54" t="s">
        <v>62</v>
      </c>
      <c r="O8" s="14"/>
      <c r="P8" s="14"/>
      <c r="Q8" s="14"/>
      <c r="R8" s="14"/>
      <c r="S8" s="14"/>
      <c r="T8" s="14"/>
    </row>
    <row r="9" spans="1:20" x14ac:dyDescent="0.2">
      <c r="A9" s="59">
        <v>1970</v>
      </c>
      <c r="B9" s="190">
        <f t="shared" ref="B9:B35" si="0">SUM(C9,F9,H9,I9)</f>
        <v>12039.100616026899</v>
      </c>
      <c r="C9" s="160">
        <f t="shared" ref="C9:C35" si="1">SUM(D9:E9)</f>
        <v>4206.2536720192738</v>
      </c>
      <c r="D9" s="183">
        <v>4206.2536720192738</v>
      </c>
      <c r="E9" s="183" t="s">
        <v>42</v>
      </c>
      <c r="F9" s="160">
        <v>7166.7104003823424</v>
      </c>
      <c r="G9" s="160">
        <v>1797.0823590702328</v>
      </c>
      <c r="H9" s="187">
        <v>344.55338463376643</v>
      </c>
      <c r="I9" s="112">
        <v>321.58315899151529</v>
      </c>
      <c r="J9" s="188" t="s">
        <v>42</v>
      </c>
      <c r="K9" s="25"/>
      <c r="L9" s="25"/>
      <c r="M9" s="25"/>
    </row>
    <row r="10" spans="1:20" x14ac:dyDescent="0.2">
      <c r="A10" s="59">
        <v>1972</v>
      </c>
      <c r="B10" s="190">
        <f t="shared" si="0"/>
        <v>13583.540723004429</v>
      </c>
      <c r="C10" s="160">
        <f t="shared" si="1"/>
        <v>4353.1071847751246</v>
      </c>
      <c r="D10" s="183">
        <v>4353.1071847751246</v>
      </c>
      <c r="E10" s="183" t="s">
        <v>42</v>
      </c>
      <c r="F10" s="160">
        <v>8501.8018635244553</v>
      </c>
      <c r="G10" s="160">
        <v>1977.0865502172305</v>
      </c>
      <c r="H10" s="135">
        <v>397.83509237278344</v>
      </c>
      <c r="I10" s="112">
        <v>330.79658233206578</v>
      </c>
      <c r="J10" s="189" t="s">
        <v>42</v>
      </c>
      <c r="K10" s="25"/>
      <c r="L10" s="25"/>
      <c r="M10" s="25"/>
    </row>
    <row r="11" spans="1:20" x14ac:dyDescent="0.2">
      <c r="A11" s="59">
        <v>1974</v>
      </c>
      <c r="B11" s="190">
        <f t="shared" si="0"/>
        <v>14032.938999470951</v>
      </c>
      <c r="C11" s="160">
        <f t="shared" si="1"/>
        <v>4746.6753434007423</v>
      </c>
      <c r="D11" s="183">
        <v>4746.6753434007423</v>
      </c>
      <c r="E11" s="183" t="s">
        <v>42</v>
      </c>
      <c r="F11" s="160">
        <v>8545.5623262346835</v>
      </c>
      <c r="G11" s="160">
        <v>2004.705571352993</v>
      </c>
      <c r="H11" s="135">
        <v>302.46736438759257</v>
      </c>
      <c r="I11" s="112">
        <v>438.23396544793235</v>
      </c>
      <c r="J11" s="189" t="s">
        <v>42</v>
      </c>
      <c r="K11" s="25"/>
      <c r="L11" s="25"/>
      <c r="M11" s="25"/>
    </row>
    <row r="12" spans="1:20" x14ac:dyDescent="0.2">
      <c r="A12" s="59">
        <v>1977</v>
      </c>
      <c r="B12" s="190">
        <f t="shared" si="0"/>
        <v>16616.446248251872</v>
      </c>
      <c r="C12" s="160">
        <f t="shared" si="1"/>
        <v>5635.4724555959147</v>
      </c>
      <c r="D12" s="183">
        <v>5635.4724555959147</v>
      </c>
      <c r="E12" s="183" t="s">
        <v>42</v>
      </c>
      <c r="F12" s="160">
        <v>10142.259861194601</v>
      </c>
      <c r="G12" s="160">
        <v>2295.9105651163118</v>
      </c>
      <c r="H12" s="135">
        <v>462.48558146227867</v>
      </c>
      <c r="I12" s="112">
        <v>376.22834999907593</v>
      </c>
      <c r="J12" s="189" t="s">
        <v>42</v>
      </c>
      <c r="K12" s="25"/>
      <c r="L12" s="25"/>
      <c r="M12" s="25"/>
    </row>
    <row r="13" spans="1:20" x14ac:dyDescent="0.2">
      <c r="A13" s="59">
        <v>1979</v>
      </c>
      <c r="B13" s="190">
        <f t="shared" si="0"/>
        <v>17338.482800014826</v>
      </c>
      <c r="C13" s="160">
        <f t="shared" si="1"/>
        <v>6373.6925471204813</v>
      </c>
      <c r="D13" s="183">
        <v>6373.6925471204813</v>
      </c>
      <c r="E13" s="183" t="s">
        <v>42</v>
      </c>
      <c r="F13" s="160">
        <v>10230.936791249715</v>
      </c>
      <c r="G13" s="160">
        <v>2503.1730956532492</v>
      </c>
      <c r="H13" s="135">
        <v>389.76008744367522</v>
      </c>
      <c r="I13" s="112">
        <v>344.09337420095574</v>
      </c>
      <c r="J13" s="189" t="s">
        <v>42</v>
      </c>
      <c r="K13" s="25"/>
      <c r="L13" s="25"/>
      <c r="M13" s="25"/>
    </row>
    <row r="14" spans="1:20" x14ac:dyDescent="0.2">
      <c r="A14" s="59"/>
      <c r="B14" s="190"/>
      <c r="C14" s="160"/>
      <c r="D14" s="183"/>
      <c r="E14" s="183"/>
      <c r="F14" s="160"/>
      <c r="G14" s="160"/>
      <c r="H14" s="135"/>
      <c r="I14" s="112"/>
      <c r="J14" s="189"/>
      <c r="K14" s="25"/>
      <c r="L14" s="25"/>
      <c r="M14" s="25"/>
    </row>
    <row r="15" spans="1:20" x14ac:dyDescent="0.2">
      <c r="A15" s="59">
        <v>1981</v>
      </c>
      <c r="B15" s="190">
        <f t="shared" si="0"/>
        <v>18746.021916466012</v>
      </c>
      <c r="C15" s="160">
        <f t="shared" si="1"/>
        <v>7305.6643277330331</v>
      </c>
      <c r="D15" s="183">
        <v>7305.6643277330331</v>
      </c>
      <c r="E15" s="183" t="s">
        <v>42</v>
      </c>
      <c r="F15" s="160">
        <v>10607.093686032786</v>
      </c>
      <c r="G15" s="160">
        <v>2630.2499996672323</v>
      </c>
      <c r="H15" s="135">
        <v>415.09456407574055</v>
      </c>
      <c r="I15" s="112">
        <v>418.16933862444972</v>
      </c>
      <c r="J15" s="189" t="s">
        <v>42</v>
      </c>
      <c r="K15" s="25"/>
      <c r="L15" s="25"/>
      <c r="M15" s="25"/>
    </row>
    <row r="16" spans="1:20" x14ac:dyDescent="0.2">
      <c r="A16" s="59">
        <v>1983</v>
      </c>
      <c r="B16" s="190">
        <f t="shared" si="0"/>
        <v>20961.785195101813</v>
      </c>
      <c r="C16" s="160">
        <f t="shared" si="1"/>
        <v>9121.281959440963</v>
      </c>
      <c r="D16" s="163">
        <v>6633.69266409191</v>
      </c>
      <c r="E16" s="160">
        <v>2487.589295349052</v>
      </c>
      <c r="F16" s="160">
        <v>10633.253351059349</v>
      </c>
      <c r="G16" s="160">
        <v>2434.4993907852518</v>
      </c>
      <c r="H16" s="135">
        <v>581.80717330192726</v>
      </c>
      <c r="I16" s="112">
        <v>625.44271129957178</v>
      </c>
      <c r="J16" s="189" t="s">
        <v>42</v>
      </c>
      <c r="K16" s="25"/>
      <c r="L16" s="25"/>
      <c r="M16" s="25"/>
    </row>
    <row r="17" spans="1:13" x14ac:dyDescent="0.2">
      <c r="A17" s="59">
        <v>1985</v>
      </c>
      <c r="B17" s="190">
        <f t="shared" si="0"/>
        <v>25338.228751902705</v>
      </c>
      <c r="C17" s="160">
        <f t="shared" si="1"/>
        <v>12598.532200503523</v>
      </c>
      <c r="D17" s="163">
        <v>8708.6357654292115</v>
      </c>
      <c r="E17" s="160">
        <v>3889.8964350743122</v>
      </c>
      <c r="F17" s="160">
        <v>11504.122364128692</v>
      </c>
      <c r="G17" s="160">
        <v>2644.7465478524791</v>
      </c>
      <c r="H17" s="135">
        <v>522.64788121541631</v>
      </c>
      <c r="I17" s="112">
        <v>712.92630605507134</v>
      </c>
      <c r="J17" s="189" t="s">
        <v>42</v>
      </c>
      <c r="K17" s="25"/>
      <c r="L17" s="25"/>
      <c r="M17" s="25"/>
    </row>
    <row r="18" spans="1:13" x14ac:dyDescent="0.2">
      <c r="A18" s="59">
        <v>1987</v>
      </c>
      <c r="B18" s="190">
        <f t="shared" si="0"/>
        <v>27381.529101971046</v>
      </c>
      <c r="C18" s="160">
        <f t="shared" si="1"/>
        <v>13221.642863171457</v>
      </c>
      <c r="D18" s="163">
        <v>9695.8006755734259</v>
      </c>
      <c r="E18" s="160">
        <v>3525.8421875980312</v>
      </c>
      <c r="F18" s="160">
        <v>12816.468192757382</v>
      </c>
      <c r="G18" s="160">
        <v>3168.1634346719211</v>
      </c>
      <c r="H18" s="135">
        <v>706.60127525387998</v>
      </c>
      <c r="I18" s="112">
        <v>636.81677078832593</v>
      </c>
      <c r="J18" s="189" t="s">
        <v>42</v>
      </c>
      <c r="K18" s="25"/>
      <c r="L18" s="25"/>
      <c r="M18" s="25"/>
    </row>
    <row r="19" spans="1:13" x14ac:dyDescent="0.2">
      <c r="A19" s="59">
        <v>1989</v>
      </c>
      <c r="B19" s="190">
        <f>SUM(C19,F19,H19,I19)</f>
        <v>28337.238003104128</v>
      </c>
      <c r="C19" s="160">
        <f t="shared" si="1"/>
        <v>12331.419703465333</v>
      </c>
      <c r="D19" s="163">
        <v>9436.2696390950987</v>
      </c>
      <c r="E19" s="160">
        <v>2895.1500643702357</v>
      </c>
      <c r="F19" s="160">
        <v>14430.798348547909</v>
      </c>
      <c r="G19" s="160">
        <v>3808.768548804318</v>
      </c>
      <c r="H19" s="135">
        <v>738.67026401053454</v>
      </c>
      <c r="I19" s="112">
        <v>836.34968708034853</v>
      </c>
      <c r="J19" s="189" t="s">
        <v>42</v>
      </c>
      <c r="K19" s="25"/>
      <c r="L19" s="25"/>
      <c r="M19" s="25"/>
    </row>
    <row r="20" spans="1:13" x14ac:dyDescent="0.2">
      <c r="A20" s="59"/>
      <c r="B20" s="190"/>
      <c r="C20" s="160"/>
      <c r="D20" s="163"/>
      <c r="E20" s="160"/>
      <c r="F20" s="160"/>
      <c r="G20" s="160"/>
      <c r="H20" s="135"/>
      <c r="I20" s="112"/>
      <c r="J20" s="189"/>
      <c r="K20" s="25"/>
      <c r="L20" s="25"/>
      <c r="M20" s="25"/>
    </row>
    <row r="21" spans="1:13" x14ac:dyDescent="0.2">
      <c r="A21" s="59">
        <v>1991</v>
      </c>
      <c r="B21" s="190">
        <f t="shared" si="0"/>
        <v>28685.0308426103</v>
      </c>
      <c r="C21" s="160">
        <f t="shared" si="1"/>
        <v>12065.089636107954</v>
      </c>
      <c r="D21" s="163">
        <v>9360.6746520059223</v>
      </c>
      <c r="E21" s="160">
        <v>2704.4149841020308</v>
      </c>
      <c r="F21" s="160">
        <v>14373.577366191214</v>
      </c>
      <c r="G21" s="160">
        <v>3463.4068547963329</v>
      </c>
      <c r="H21" s="135">
        <v>739.40934022265242</v>
      </c>
      <c r="I21" s="112">
        <v>1506.9545000884809</v>
      </c>
      <c r="J21" s="189" t="s">
        <v>42</v>
      </c>
      <c r="K21" s="25"/>
      <c r="L21" s="25"/>
      <c r="M21" s="25"/>
    </row>
    <row r="22" spans="1:13" x14ac:dyDescent="0.2">
      <c r="A22" s="59">
        <v>1993</v>
      </c>
      <c r="B22" s="190">
        <f t="shared" si="0"/>
        <v>30774.132174122889</v>
      </c>
      <c r="C22" s="160">
        <f t="shared" si="1"/>
        <v>12898.190222592706</v>
      </c>
      <c r="D22" s="163">
        <v>9881.0132107669215</v>
      </c>
      <c r="E22" s="160">
        <v>3017.177011825785</v>
      </c>
      <c r="F22" s="160">
        <v>15166.386046637615</v>
      </c>
      <c r="G22" s="160">
        <v>3800.5052876103664</v>
      </c>
      <c r="H22" s="135">
        <v>927.58604540015767</v>
      </c>
      <c r="I22" s="112">
        <v>1781.9698594924114</v>
      </c>
      <c r="J22" s="189" t="s">
        <v>42</v>
      </c>
      <c r="K22" s="25"/>
      <c r="L22" s="25"/>
      <c r="M22" s="25"/>
    </row>
    <row r="23" spans="1:13" ht="14.25" x14ac:dyDescent="0.2">
      <c r="A23" s="60" t="s">
        <v>63</v>
      </c>
      <c r="B23" s="190">
        <f t="shared" si="0"/>
        <v>32284.368646816376</v>
      </c>
      <c r="C23" s="160">
        <f t="shared" si="1"/>
        <v>15968.94067309059</v>
      </c>
      <c r="D23" s="163">
        <v>13787.526168333066</v>
      </c>
      <c r="E23" s="160">
        <v>2181.4145047575234</v>
      </c>
      <c r="F23" s="160">
        <v>14026.671137207883</v>
      </c>
      <c r="G23" s="160">
        <v>3265.349689125037</v>
      </c>
      <c r="H23" s="135">
        <v>616.96571851727924</v>
      </c>
      <c r="I23" s="112">
        <v>1671.7911180006224</v>
      </c>
      <c r="J23" s="186">
        <v>233.28258164119933</v>
      </c>
      <c r="K23" s="25"/>
      <c r="L23" s="25"/>
      <c r="M23" s="25"/>
    </row>
    <row r="24" spans="1:13" x14ac:dyDescent="0.2">
      <c r="A24" s="60">
        <v>1997</v>
      </c>
      <c r="B24" s="190">
        <f t="shared" si="0"/>
        <v>34394.966590772652</v>
      </c>
      <c r="C24" s="160">
        <f t="shared" si="1"/>
        <v>16741.903968780709</v>
      </c>
      <c r="D24" s="163">
        <v>14723.139876377258</v>
      </c>
      <c r="E24" s="160">
        <v>2018.7640924034531</v>
      </c>
      <c r="F24" s="160">
        <v>14609.834196555212</v>
      </c>
      <c r="G24" s="160">
        <v>3674.4221293372525</v>
      </c>
      <c r="H24" s="135">
        <v>755.62257026083682</v>
      </c>
      <c r="I24" s="112">
        <v>2287.605855175897</v>
      </c>
      <c r="J24" s="186">
        <v>500.16633705139714</v>
      </c>
      <c r="K24" s="25"/>
      <c r="L24" s="25"/>
      <c r="M24" s="25"/>
    </row>
    <row r="25" spans="1:13" x14ac:dyDescent="0.2">
      <c r="A25" s="59">
        <v>1999</v>
      </c>
      <c r="B25" s="190">
        <f t="shared" si="0"/>
        <v>35883.4753156734</v>
      </c>
      <c r="C25" s="160">
        <f t="shared" si="1"/>
        <v>17590.865644760583</v>
      </c>
      <c r="D25" s="163">
        <v>15530.605852473473</v>
      </c>
      <c r="E25" s="160">
        <v>2060.2597922871087</v>
      </c>
      <c r="F25" s="160">
        <v>15119.329886404859</v>
      </c>
      <c r="G25" s="160">
        <v>3629.3516748396178</v>
      </c>
      <c r="H25" s="135">
        <v>858.17703725980766</v>
      </c>
      <c r="I25" s="112">
        <v>2315.1027472481492</v>
      </c>
      <c r="J25" s="186">
        <v>772.64151258430275</v>
      </c>
      <c r="K25" s="25"/>
      <c r="L25" s="25"/>
      <c r="M25" s="25"/>
    </row>
    <row r="26" spans="1:13" x14ac:dyDescent="0.2">
      <c r="A26" s="59"/>
      <c r="B26" s="190"/>
      <c r="C26" s="160"/>
      <c r="D26" s="163"/>
      <c r="E26" s="160"/>
      <c r="F26" s="160"/>
      <c r="G26" s="160"/>
      <c r="H26" s="135"/>
      <c r="I26" s="112"/>
      <c r="J26" s="30"/>
      <c r="K26" s="25"/>
      <c r="L26" s="25"/>
      <c r="M26" s="25"/>
    </row>
    <row r="27" spans="1:13" x14ac:dyDescent="0.2">
      <c r="A27" s="59">
        <v>2001</v>
      </c>
      <c r="B27" s="190">
        <f t="shared" si="0"/>
        <v>40856.327648832426</v>
      </c>
      <c r="C27" s="160">
        <f t="shared" si="1"/>
        <v>21396.08347663606</v>
      </c>
      <c r="D27" s="163">
        <v>19543.394765055698</v>
      </c>
      <c r="E27" s="160">
        <v>1852.6887115803604</v>
      </c>
      <c r="F27" s="160">
        <v>15624.46391163981</v>
      </c>
      <c r="G27" s="160">
        <v>4199.4388775196139</v>
      </c>
      <c r="H27" s="135">
        <v>900.46415118537152</v>
      </c>
      <c r="I27" s="112">
        <v>2935.316109371191</v>
      </c>
      <c r="J27" s="186">
        <v>611.60767398331473</v>
      </c>
      <c r="K27" s="25"/>
      <c r="L27" s="25"/>
      <c r="M27" s="25"/>
    </row>
    <row r="28" spans="1:13" x14ac:dyDescent="0.2">
      <c r="A28" s="118">
        <v>2003</v>
      </c>
      <c r="B28" s="190">
        <f t="shared" si="0"/>
        <v>43557.243910754776</v>
      </c>
      <c r="C28" s="160">
        <f t="shared" si="1"/>
        <v>20978.483931266048</v>
      </c>
      <c r="D28" s="163">
        <v>18935.853854528665</v>
      </c>
      <c r="E28" s="160">
        <v>2042.6300767373828</v>
      </c>
      <c r="F28" s="160">
        <v>17529.97697460157</v>
      </c>
      <c r="G28" s="160">
        <v>4947.4268595751564</v>
      </c>
      <c r="H28" s="135">
        <v>1783.8042103964717</v>
      </c>
      <c r="I28" s="112">
        <v>3264.9787944906916</v>
      </c>
      <c r="J28" s="186">
        <v>738.90868080771565</v>
      </c>
      <c r="K28" s="25"/>
      <c r="L28" s="25"/>
      <c r="M28" s="25"/>
    </row>
    <row r="29" spans="1:13" x14ac:dyDescent="0.2">
      <c r="A29" s="118">
        <v>2005</v>
      </c>
      <c r="B29" s="190">
        <f t="shared" si="0"/>
        <v>45263.609993484133</v>
      </c>
      <c r="C29" s="160">
        <f t="shared" si="1"/>
        <v>20286.178684348492</v>
      </c>
      <c r="D29" s="163">
        <v>18023.212887311576</v>
      </c>
      <c r="E29" s="160">
        <v>2262.9657970369167</v>
      </c>
      <c r="F29" s="160">
        <v>19562.170719601181</v>
      </c>
      <c r="G29" s="160">
        <v>5315.8839402745089</v>
      </c>
      <c r="H29" s="135">
        <v>1745.3790821413086</v>
      </c>
      <c r="I29" s="112">
        <v>3669.8815073931564</v>
      </c>
      <c r="J29" s="164">
        <v>735.35653271835304</v>
      </c>
      <c r="K29" s="25"/>
      <c r="L29" s="25"/>
      <c r="M29" s="25"/>
    </row>
    <row r="30" spans="1:13" x14ac:dyDescent="0.2">
      <c r="A30" s="118">
        <v>2007</v>
      </c>
      <c r="B30" s="190">
        <f t="shared" si="0"/>
        <v>49233.214232268045</v>
      </c>
      <c r="C30" s="160">
        <f t="shared" si="1"/>
        <v>21416.073468301329</v>
      </c>
      <c r="D30" s="163">
        <v>18495.912724178004</v>
      </c>
      <c r="E30" s="160">
        <v>2920.160744123325</v>
      </c>
      <c r="F30" s="160">
        <v>21913.651728917765</v>
      </c>
      <c r="G30" s="160">
        <v>5628.7369723686043</v>
      </c>
      <c r="H30" s="135">
        <v>1723.5907526839735</v>
      </c>
      <c r="I30" s="112">
        <v>4179.8982823649776</v>
      </c>
      <c r="J30" s="164">
        <v>645.05842285400672</v>
      </c>
      <c r="K30" s="25"/>
      <c r="L30" s="25"/>
      <c r="M30" s="25"/>
    </row>
    <row r="31" spans="1:13" x14ac:dyDescent="0.2">
      <c r="A31" s="118">
        <v>2009</v>
      </c>
      <c r="B31" s="190">
        <f t="shared" si="0"/>
        <v>51183.146568165408</v>
      </c>
      <c r="C31" s="160">
        <f t="shared" si="1"/>
        <v>21444.265282784661</v>
      </c>
      <c r="D31" s="163">
        <v>18994.996921778227</v>
      </c>
      <c r="E31" s="160">
        <v>2449.2683610064328</v>
      </c>
      <c r="F31" s="160">
        <v>23741.149387633071</v>
      </c>
      <c r="G31" s="160">
        <v>6483.6018275666456</v>
      </c>
      <c r="H31" s="135">
        <v>1800.8715180437957</v>
      </c>
      <c r="I31" s="112">
        <v>4196.8603797038832</v>
      </c>
      <c r="J31" s="164">
        <v>718.78443842936861</v>
      </c>
      <c r="K31" s="25"/>
      <c r="L31" s="25"/>
      <c r="M31" s="25"/>
    </row>
    <row r="32" spans="1:13" x14ac:dyDescent="0.2">
      <c r="A32" s="118"/>
      <c r="B32" s="190"/>
      <c r="C32" s="160"/>
      <c r="D32" s="160"/>
      <c r="E32" s="160"/>
      <c r="F32" s="160"/>
      <c r="G32" s="160"/>
      <c r="H32" s="135"/>
      <c r="I32" s="112"/>
      <c r="J32" s="164"/>
      <c r="K32" s="25"/>
      <c r="L32" s="25"/>
      <c r="M32" s="25"/>
    </row>
    <row r="33" spans="1:13" x14ac:dyDescent="0.2">
      <c r="A33" s="118">
        <v>2011</v>
      </c>
      <c r="B33" s="190">
        <f t="shared" si="0"/>
        <v>51290.168960199771</v>
      </c>
      <c r="C33" s="160">
        <f t="shared" si="1"/>
        <v>21859.871726514313</v>
      </c>
      <c r="D33" s="183">
        <v>21859.871726514313</v>
      </c>
      <c r="E33" s="183" t="s">
        <v>42</v>
      </c>
      <c r="F33" s="160">
        <v>23643.837361535036</v>
      </c>
      <c r="G33" s="160">
        <v>6405.7967553746385</v>
      </c>
      <c r="H33" s="135">
        <v>1792.8826413583797</v>
      </c>
      <c r="I33" s="112">
        <v>3993.5772307920442</v>
      </c>
      <c r="J33" s="164">
        <v>758.05841219861986</v>
      </c>
      <c r="K33" s="25"/>
      <c r="L33" s="25"/>
      <c r="M33" s="25"/>
    </row>
    <row r="34" spans="1:13" x14ac:dyDescent="0.2">
      <c r="A34" s="118">
        <v>2013</v>
      </c>
      <c r="B34" s="190">
        <f t="shared" si="0"/>
        <v>53421.361434999992</v>
      </c>
      <c r="C34" s="160">
        <f t="shared" si="1"/>
        <v>22152.703234999997</v>
      </c>
      <c r="D34" s="183">
        <v>22152.703234999997</v>
      </c>
      <c r="E34" s="183" t="s">
        <v>42</v>
      </c>
      <c r="F34" s="160">
        <v>24298.160152500001</v>
      </c>
      <c r="G34" s="159">
        <v>6024.1432225000008</v>
      </c>
      <c r="H34" s="135">
        <v>1912.3946724999998</v>
      </c>
      <c r="I34" s="112">
        <v>5058.1033749999988</v>
      </c>
      <c r="J34" s="164">
        <v>910.56387500000005</v>
      </c>
      <c r="K34" s="25"/>
      <c r="L34" s="25"/>
      <c r="M34" s="25"/>
    </row>
    <row r="35" spans="1:13" x14ac:dyDescent="0.2">
      <c r="A35" s="93">
        <v>2015</v>
      </c>
      <c r="B35" s="190">
        <f t="shared" si="0"/>
        <v>59178.169132499992</v>
      </c>
      <c r="C35" s="190">
        <f t="shared" si="1"/>
        <v>24839.234570000001</v>
      </c>
      <c r="D35" s="190">
        <v>24839.234570000001</v>
      </c>
      <c r="E35" s="183" t="s">
        <v>42</v>
      </c>
      <c r="F35" s="190">
        <v>26884.520449999989</v>
      </c>
      <c r="G35" s="190">
        <v>6344.8232399999997</v>
      </c>
      <c r="H35" s="135">
        <v>1912.3946724999998</v>
      </c>
      <c r="I35" s="190">
        <v>5542.0194400000009</v>
      </c>
      <c r="J35" s="191">
        <v>959.91999999999985</v>
      </c>
      <c r="K35" s="25"/>
      <c r="L35" s="25"/>
      <c r="M35" s="25"/>
    </row>
    <row r="36" spans="1:13" x14ac:dyDescent="0.2">
      <c r="A36" s="93">
        <v>2017</v>
      </c>
      <c r="B36" s="190">
        <f>SUM(C36,F36,H36,I36)</f>
        <v>64931.14729632638</v>
      </c>
      <c r="C36" s="190">
        <f>SUM(D36:E36)</f>
        <v>26343.930602313383</v>
      </c>
      <c r="D36" s="190">
        <v>26343.930602313383</v>
      </c>
      <c r="E36" s="183" t="s">
        <v>42</v>
      </c>
      <c r="F36" s="190">
        <v>30800.332700222221</v>
      </c>
      <c r="G36" s="190">
        <v>7201.3295813976756</v>
      </c>
      <c r="H36" s="135">
        <v>1912.3946724999998</v>
      </c>
      <c r="I36" s="190">
        <v>5874.4893212907791</v>
      </c>
      <c r="J36" s="191">
        <v>1093.268437841482</v>
      </c>
      <c r="K36" s="25"/>
      <c r="L36" s="25"/>
      <c r="M36" s="25"/>
    </row>
    <row r="37" spans="1:13" x14ac:dyDescent="0.2">
      <c r="A37" s="93">
        <v>2019</v>
      </c>
      <c r="B37" s="190">
        <v>69607.481259051536</v>
      </c>
      <c r="C37" s="190">
        <v>28131.025669702649</v>
      </c>
      <c r="D37" s="190" t="s">
        <v>42</v>
      </c>
      <c r="E37" s="183" t="s">
        <v>42</v>
      </c>
      <c r="F37" s="198">
        <v>32503.776375288333</v>
      </c>
      <c r="G37" s="198">
        <v>7642.2359824148743</v>
      </c>
      <c r="H37" s="135">
        <v>1912.3946724999998</v>
      </c>
      <c r="I37" s="190">
        <v>5723.8684053189718</v>
      </c>
      <c r="J37" s="191">
        <v>1361.5687303670948</v>
      </c>
      <c r="K37" s="25"/>
      <c r="L37" s="25"/>
      <c r="M37" s="25"/>
    </row>
    <row r="38" spans="1:13" x14ac:dyDescent="0.2">
      <c r="A38" s="93"/>
      <c r="B38" s="93"/>
      <c r="C38" s="93"/>
      <c r="D38" s="93"/>
      <c r="E38" s="93"/>
      <c r="F38" s="93"/>
      <c r="G38" s="93"/>
      <c r="H38" s="93"/>
      <c r="I38" s="93"/>
      <c r="J38" s="191"/>
      <c r="K38" s="25"/>
      <c r="L38" s="25"/>
      <c r="M38" s="25"/>
    </row>
    <row r="39" spans="1:13" x14ac:dyDescent="0.2">
      <c r="A39" s="93">
        <v>2021</v>
      </c>
      <c r="B39" s="190">
        <v>69940.188517566392</v>
      </c>
      <c r="C39" s="190">
        <v>28627.249357326469</v>
      </c>
      <c r="D39" s="190">
        <v>28627.249357326469</v>
      </c>
      <c r="E39" s="183" t="s">
        <v>42</v>
      </c>
      <c r="F39" s="198">
        <v>32401.113967437872</v>
      </c>
      <c r="G39" s="198">
        <v>7807.4550128534684</v>
      </c>
      <c r="H39" s="135">
        <v>3265.2099400171369</v>
      </c>
      <c r="I39" s="190">
        <v>5646.6152527849172</v>
      </c>
      <c r="J39" s="191">
        <v>1482.5192802056554</v>
      </c>
      <c r="K39" s="25"/>
      <c r="L39" s="25"/>
      <c r="M39" s="25"/>
    </row>
    <row r="40" spans="1:13" x14ac:dyDescent="0.2">
      <c r="A40" s="93">
        <v>2023</v>
      </c>
      <c r="B40" s="190">
        <v>72155.903674560759</v>
      </c>
      <c r="C40" s="190">
        <v>31087.068388082509</v>
      </c>
      <c r="D40" s="190">
        <v>31401.129839572197</v>
      </c>
      <c r="E40" s="183" t="s">
        <v>42</v>
      </c>
      <c r="F40" s="190">
        <v>30726.375339954167</v>
      </c>
      <c r="G40" s="190">
        <v>7766.9974789915968</v>
      </c>
      <c r="H40" s="190">
        <v>3562.7626203208556</v>
      </c>
      <c r="I40" s="190">
        <v>6779.6973262032097</v>
      </c>
      <c r="J40" s="191">
        <v>1996.3428571428574</v>
      </c>
      <c r="K40" s="25"/>
      <c r="L40" s="25"/>
      <c r="M40" s="25"/>
    </row>
    <row r="41" spans="1:13" x14ac:dyDescent="0.2">
      <c r="A41" s="14"/>
      <c r="G41" s="14"/>
    </row>
    <row r="42" spans="1:13" x14ac:dyDescent="0.2">
      <c r="A42" s="8"/>
      <c r="G42" s="14"/>
    </row>
    <row r="43" spans="1:13" x14ac:dyDescent="0.2">
      <c r="A43" s="29" t="s">
        <v>30</v>
      </c>
      <c r="C43" s="92"/>
      <c r="D43" s="22"/>
      <c r="E43" s="22"/>
      <c r="F43" s="22"/>
      <c r="G43" s="23"/>
      <c r="H43" s="22"/>
      <c r="I43" s="22"/>
    </row>
    <row r="44" spans="1:13" x14ac:dyDescent="0.2">
      <c r="A44" s="13" t="s">
        <v>64</v>
      </c>
      <c r="B44" s="4"/>
      <c r="C44" s="4"/>
      <c r="D44" s="4"/>
      <c r="E44" s="4"/>
      <c r="F44" s="4"/>
      <c r="G44" s="4"/>
      <c r="H44" s="4"/>
      <c r="I44" s="4"/>
      <c r="J44" s="4"/>
    </row>
    <row r="45" spans="1:13" ht="12.75" customHeight="1" x14ac:dyDescent="0.2">
      <c r="A45" s="249" t="s">
        <v>65</v>
      </c>
      <c r="B45" s="249"/>
      <c r="C45" s="249"/>
      <c r="D45" s="249"/>
      <c r="E45" s="249"/>
      <c r="F45" s="249"/>
      <c r="G45" s="249"/>
      <c r="H45" s="249"/>
      <c r="I45" s="249"/>
      <c r="J45" s="249"/>
    </row>
    <row r="46" spans="1:13" x14ac:dyDescent="0.2">
      <c r="A46" s="40" t="s">
        <v>57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3" x14ac:dyDescent="0.2">
      <c r="A47" s="13" t="s">
        <v>66</v>
      </c>
      <c r="B47" s="10"/>
      <c r="C47" s="10"/>
      <c r="D47" s="10"/>
      <c r="E47" s="10"/>
      <c r="F47" s="10"/>
      <c r="G47" s="10"/>
      <c r="H47" s="10"/>
      <c r="I47" s="10"/>
      <c r="J47" s="4"/>
    </row>
    <row r="48" spans="1:13" s="278" customFormat="1" x14ac:dyDescent="0.2">
      <c r="A48" s="277"/>
      <c r="B48" s="276"/>
      <c r="C48" s="276"/>
      <c r="D48" s="276"/>
      <c r="E48" s="276"/>
      <c r="F48" s="276"/>
      <c r="G48" s="276"/>
      <c r="H48" s="276"/>
      <c r="I48" s="276"/>
      <c r="J48" s="275"/>
    </row>
    <row r="49" spans="1:13" s="4" customFormat="1" x14ac:dyDescent="0.2">
      <c r="A49" s="209" t="s">
        <v>27</v>
      </c>
      <c r="B49" s="210"/>
      <c r="C49" s="211"/>
      <c r="D49" s="158"/>
      <c r="E49" s="158"/>
      <c r="F49" s="158"/>
      <c r="G49" s="158"/>
      <c r="H49" s="158"/>
      <c r="I49" s="158"/>
      <c r="J49" s="158"/>
      <c r="K49" s="158"/>
      <c r="L49" s="158"/>
      <c r="M49" s="158"/>
    </row>
    <row r="50" spans="1:13" x14ac:dyDescent="0.2">
      <c r="A50" s="8"/>
    </row>
    <row r="51" spans="1:13" x14ac:dyDescent="0.2">
      <c r="B51" s="18"/>
      <c r="C51" s="18"/>
      <c r="D51" s="18"/>
      <c r="E51" s="18"/>
      <c r="F51" s="18"/>
      <c r="G51" s="18"/>
      <c r="H51" s="18"/>
      <c r="I51" s="18"/>
      <c r="J51" s="18"/>
    </row>
    <row r="52" spans="1:13" x14ac:dyDescent="0.2">
      <c r="A52" s="265" t="s">
        <v>161</v>
      </c>
      <c r="B52" s="178"/>
      <c r="C52" s="178"/>
      <c r="D52" s="178"/>
      <c r="E52" s="178"/>
      <c r="F52" s="178"/>
      <c r="G52" s="178"/>
      <c r="H52" s="178"/>
      <c r="I52" s="178"/>
      <c r="J52" s="178"/>
    </row>
    <row r="53" spans="1:13" x14ac:dyDescent="0.2">
      <c r="B53" s="178"/>
      <c r="C53" s="178"/>
      <c r="D53" s="178"/>
      <c r="E53" s="178"/>
      <c r="F53" s="178"/>
      <c r="G53" s="178"/>
      <c r="H53" s="178"/>
      <c r="I53" s="178"/>
      <c r="J53" s="178"/>
    </row>
    <row r="54" spans="1:13" x14ac:dyDescent="0.2">
      <c r="A54" s="4"/>
      <c r="B54" s="178"/>
      <c r="C54" s="178"/>
      <c r="D54" s="178"/>
      <c r="E54" s="178"/>
      <c r="F54" s="178"/>
      <c r="G54" s="178"/>
      <c r="H54" s="178"/>
      <c r="I54" s="178"/>
      <c r="J54" s="178"/>
    </row>
    <row r="55" spans="1:13" x14ac:dyDescent="0.2">
      <c r="B55" s="178"/>
      <c r="C55" s="178"/>
      <c r="D55" s="178"/>
      <c r="E55" s="178"/>
      <c r="F55" s="178"/>
      <c r="G55" s="178"/>
      <c r="H55" s="178"/>
      <c r="I55" s="178"/>
      <c r="J55" s="178"/>
    </row>
    <row r="56" spans="1:13" x14ac:dyDescent="0.2">
      <c r="B56" s="178"/>
      <c r="C56" s="178"/>
      <c r="D56" s="178"/>
      <c r="E56" s="178"/>
      <c r="F56" s="178"/>
      <c r="G56" s="178"/>
      <c r="H56" s="178"/>
      <c r="I56" s="178"/>
      <c r="J56" s="178"/>
    </row>
    <row r="57" spans="1:13" x14ac:dyDescent="0.2">
      <c r="B57" s="178"/>
      <c r="C57" s="178"/>
      <c r="D57" s="178"/>
      <c r="E57" s="178"/>
      <c r="F57" s="178"/>
      <c r="G57" s="178"/>
      <c r="H57" s="178"/>
      <c r="I57" s="178"/>
      <c r="J57" s="178"/>
    </row>
    <row r="58" spans="1:13" x14ac:dyDescent="0.2">
      <c r="B58" s="178"/>
      <c r="C58" s="178"/>
      <c r="D58" s="178"/>
      <c r="E58" s="178"/>
      <c r="F58" s="178"/>
      <c r="G58" s="178"/>
      <c r="H58" s="178"/>
      <c r="I58" s="178"/>
      <c r="J58" s="178"/>
    </row>
    <row r="59" spans="1:13" x14ac:dyDescent="0.2">
      <c r="B59" s="178"/>
      <c r="C59" s="178"/>
      <c r="D59" s="178"/>
      <c r="E59" s="178"/>
      <c r="F59" s="178"/>
      <c r="G59" s="178"/>
      <c r="H59" s="178"/>
      <c r="I59" s="178"/>
      <c r="J59" s="178"/>
    </row>
    <row r="60" spans="1:13" x14ac:dyDescent="0.2">
      <c r="B60" s="178"/>
      <c r="C60" s="178"/>
      <c r="D60" s="178"/>
      <c r="E60" s="178"/>
      <c r="F60" s="178"/>
      <c r="G60" s="178"/>
      <c r="H60" s="178"/>
      <c r="I60" s="178"/>
      <c r="J60" s="178"/>
    </row>
    <row r="61" spans="1:13" x14ac:dyDescent="0.2">
      <c r="B61" s="178"/>
      <c r="C61" s="178"/>
      <c r="D61" s="178"/>
      <c r="E61" s="178"/>
      <c r="F61" s="178"/>
      <c r="G61" s="178"/>
      <c r="H61" s="178"/>
      <c r="I61" s="178"/>
      <c r="J61" s="178"/>
    </row>
    <row r="62" spans="1:13" x14ac:dyDescent="0.2">
      <c r="B62" s="178"/>
      <c r="C62" s="178"/>
      <c r="D62" s="178"/>
      <c r="E62" s="178"/>
      <c r="F62" s="178"/>
      <c r="G62" s="178"/>
      <c r="H62" s="178"/>
      <c r="I62" s="178"/>
      <c r="J62" s="178"/>
    </row>
    <row r="63" spans="1:13" x14ac:dyDescent="0.2">
      <c r="B63" s="178"/>
      <c r="C63" s="178"/>
      <c r="D63" s="178"/>
      <c r="E63" s="178"/>
      <c r="F63" s="178"/>
      <c r="G63" s="178"/>
      <c r="H63" s="178"/>
      <c r="I63" s="178"/>
      <c r="J63" s="178"/>
    </row>
    <row r="64" spans="1:13" x14ac:dyDescent="0.2">
      <c r="B64" s="178"/>
      <c r="C64" s="178"/>
      <c r="D64" s="178"/>
      <c r="E64" s="178"/>
      <c r="F64" s="178"/>
      <c r="G64" s="178"/>
      <c r="H64" s="178"/>
      <c r="I64" s="178"/>
      <c r="J64" s="178"/>
    </row>
    <row r="65" spans="2:10" x14ac:dyDescent="0.2">
      <c r="B65" s="178"/>
      <c r="C65" s="178"/>
      <c r="D65" s="178"/>
      <c r="E65" s="178"/>
      <c r="F65" s="178"/>
      <c r="G65" s="178"/>
      <c r="H65" s="178"/>
      <c r="I65" s="178"/>
      <c r="J65" s="178"/>
    </row>
    <row r="66" spans="2:10" x14ac:dyDescent="0.2">
      <c r="B66" s="178"/>
      <c r="C66" s="178"/>
      <c r="D66" s="178"/>
      <c r="E66" s="178"/>
      <c r="F66" s="178"/>
      <c r="G66" s="178"/>
      <c r="H66" s="178"/>
      <c r="I66" s="178"/>
      <c r="J66" s="178"/>
    </row>
    <row r="67" spans="2:10" x14ac:dyDescent="0.2">
      <c r="B67" s="178"/>
      <c r="C67" s="178"/>
      <c r="D67" s="178"/>
      <c r="E67" s="178"/>
      <c r="F67" s="178"/>
      <c r="G67" s="178"/>
      <c r="H67" s="178"/>
      <c r="I67" s="178"/>
      <c r="J67" s="178"/>
    </row>
    <row r="68" spans="2:10" x14ac:dyDescent="0.2">
      <c r="B68" s="178"/>
      <c r="C68" s="178"/>
      <c r="D68" s="178"/>
      <c r="E68" s="178"/>
      <c r="F68" s="178"/>
      <c r="G68" s="178"/>
      <c r="H68" s="178"/>
      <c r="I68" s="178"/>
      <c r="J68" s="178"/>
    </row>
    <row r="69" spans="2:10" x14ac:dyDescent="0.2">
      <c r="B69" s="178"/>
      <c r="C69" s="178"/>
      <c r="D69" s="178"/>
      <c r="E69" s="178"/>
      <c r="F69" s="178"/>
      <c r="G69" s="178"/>
      <c r="H69" s="178"/>
      <c r="I69" s="178"/>
      <c r="J69" s="178"/>
    </row>
    <row r="70" spans="2:10" x14ac:dyDescent="0.2">
      <c r="B70" s="178"/>
      <c r="C70" s="178"/>
      <c r="D70" s="178"/>
      <c r="E70" s="178"/>
      <c r="F70" s="178"/>
      <c r="G70" s="178"/>
      <c r="H70" s="178"/>
      <c r="I70" s="178"/>
      <c r="J70" s="178"/>
    </row>
    <row r="71" spans="2:10" x14ac:dyDescent="0.2">
      <c r="B71" s="178"/>
      <c r="C71" s="178"/>
      <c r="D71" s="178"/>
      <c r="E71" s="178"/>
      <c r="F71" s="178"/>
      <c r="G71" s="178"/>
      <c r="H71" s="178"/>
      <c r="I71" s="178"/>
      <c r="J71" s="178"/>
    </row>
    <row r="72" spans="2:10" x14ac:dyDescent="0.2">
      <c r="B72" s="178"/>
      <c r="C72" s="178"/>
      <c r="D72" s="178"/>
      <c r="E72" s="178"/>
      <c r="F72" s="178"/>
      <c r="G72" s="178"/>
      <c r="H72" s="178"/>
      <c r="I72" s="178"/>
      <c r="J72" s="178"/>
    </row>
    <row r="73" spans="2:10" x14ac:dyDescent="0.2">
      <c r="B73" s="178"/>
      <c r="C73" s="178"/>
      <c r="D73" s="178"/>
      <c r="E73" s="178"/>
      <c r="F73" s="178"/>
      <c r="G73" s="178"/>
      <c r="H73" s="178"/>
      <c r="I73" s="178"/>
      <c r="J73" s="178"/>
    </row>
    <row r="74" spans="2:10" x14ac:dyDescent="0.2">
      <c r="B74" s="178"/>
      <c r="C74" s="178"/>
      <c r="D74" s="178"/>
      <c r="E74" s="178"/>
      <c r="F74" s="178"/>
      <c r="G74" s="178"/>
      <c r="H74" s="178"/>
      <c r="I74" s="178"/>
      <c r="J74" s="178"/>
    </row>
    <row r="75" spans="2:10" x14ac:dyDescent="0.2">
      <c r="B75" s="178"/>
      <c r="C75" s="178"/>
      <c r="D75" s="178"/>
      <c r="E75" s="178"/>
      <c r="F75" s="178"/>
      <c r="G75" s="178"/>
      <c r="H75" s="178"/>
      <c r="I75" s="178"/>
      <c r="J75" s="178"/>
    </row>
    <row r="76" spans="2:10" x14ac:dyDescent="0.2">
      <c r="B76" s="178"/>
      <c r="C76" s="178"/>
      <c r="D76" s="178"/>
      <c r="E76" s="178"/>
      <c r="F76" s="178"/>
      <c r="G76" s="178"/>
      <c r="H76" s="178"/>
      <c r="I76" s="178"/>
      <c r="J76" s="178"/>
    </row>
    <row r="77" spans="2:10" x14ac:dyDescent="0.2">
      <c r="B77" s="178"/>
      <c r="C77" s="178"/>
      <c r="D77" s="178"/>
      <c r="E77" s="178"/>
      <c r="F77" s="178"/>
      <c r="G77" s="178"/>
      <c r="H77" s="178"/>
      <c r="I77" s="178"/>
      <c r="J77" s="178"/>
    </row>
    <row r="78" spans="2:10" x14ac:dyDescent="0.2">
      <c r="B78" s="178"/>
      <c r="C78" s="178"/>
      <c r="D78" s="178"/>
      <c r="E78" s="178"/>
      <c r="F78" s="178"/>
      <c r="G78" s="178"/>
      <c r="H78" s="178"/>
      <c r="I78" s="178"/>
      <c r="J78" s="178"/>
    </row>
    <row r="79" spans="2:10" x14ac:dyDescent="0.2">
      <c r="B79" s="178"/>
      <c r="C79" s="178"/>
      <c r="D79" s="178"/>
      <c r="E79" s="178"/>
      <c r="F79" s="178"/>
      <c r="G79" s="178"/>
      <c r="H79" s="178"/>
      <c r="I79" s="178"/>
      <c r="J79" s="178"/>
    </row>
    <row r="80" spans="2:10" x14ac:dyDescent="0.2">
      <c r="B80" s="178"/>
      <c r="C80" s="178"/>
      <c r="D80" s="178"/>
      <c r="E80" s="178"/>
      <c r="F80" s="178"/>
      <c r="G80" s="178"/>
      <c r="H80" s="178"/>
      <c r="I80" s="178"/>
      <c r="J80" s="178"/>
    </row>
    <row r="81" spans="2:10" x14ac:dyDescent="0.2">
      <c r="B81" s="178"/>
      <c r="C81" s="178"/>
      <c r="D81" s="178"/>
      <c r="E81" s="178"/>
      <c r="F81" s="178"/>
      <c r="G81" s="178"/>
      <c r="H81" s="178"/>
      <c r="I81" s="178"/>
      <c r="J81" s="178"/>
    </row>
    <row r="82" spans="2:10" x14ac:dyDescent="0.2">
      <c r="B82" s="178"/>
      <c r="C82" s="178"/>
      <c r="D82" s="178"/>
      <c r="E82" s="178"/>
      <c r="F82" s="178"/>
      <c r="G82" s="178"/>
      <c r="H82" s="178"/>
      <c r="I82" s="178"/>
      <c r="J82" s="178"/>
    </row>
    <row r="83" spans="2:10" x14ac:dyDescent="0.2">
      <c r="B83" s="178"/>
      <c r="C83" s="178"/>
      <c r="D83" s="178"/>
      <c r="E83" s="178"/>
      <c r="F83" s="178"/>
      <c r="G83" s="178"/>
      <c r="H83" s="178"/>
      <c r="I83" s="178"/>
      <c r="J83" s="178"/>
    </row>
    <row r="84" spans="2:10" x14ac:dyDescent="0.2">
      <c r="B84" s="178"/>
      <c r="C84" s="178"/>
      <c r="D84" s="178"/>
      <c r="E84" s="178"/>
      <c r="F84" s="178"/>
      <c r="G84" s="178"/>
      <c r="H84" s="178"/>
      <c r="I84" s="178"/>
      <c r="J84" s="178"/>
    </row>
  </sheetData>
  <mergeCells count="4">
    <mergeCell ref="A45:J45"/>
    <mergeCell ref="I6:J6"/>
    <mergeCell ref="C6:E6"/>
    <mergeCell ref="F6:G6"/>
  </mergeCells>
  <phoneticPr fontId="0" type="noConversion"/>
  <hyperlinks>
    <hyperlink ref="A52" r:id="rId1" xr:uid="{A2912AFE-CAAA-4303-B62E-BF004EF9B280}"/>
  </hyperlinks>
  <pageMargins left="0.78740157499999996" right="0.78740157499999996" top="0.984251969" bottom="0.984251969" header="0.5" footer="0.5"/>
  <pageSetup paperSize="9" scale="74" orientation="landscape" r:id="rId2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X59"/>
  <sheetViews>
    <sheetView showGridLines="0" zoomScale="98" zoomScaleNormal="98" workbookViewId="0"/>
  </sheetViews>
  <sheetFormatPr baseColWidth="10" defaultColWidth="11.42578125" defaultRowHeight="12.75" x14ac:dyDescent="0.2"/>
  <cols>
    <col min="1" max="1" width="8.42578125" style="24" customWidth="1"/>
    <col min="2" max="8" width="19.5703125" style="14" customWidth="1"/>
    <col min="9" max="16384" width="11.42578125" style="14"/>
  </cols>
  <sheetData>
    <row r="1" spans="1:24" ht="15.75" x14ac:dyDescent="0.25">
      <c r="A1" s="231" t="s">
        <v>152</v>
      </c>
      <c r="B1" s="151"/>
      <c r="C1" s="151"/>
      <c r="D1" s="1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8" x14ac:dyDescent="0.25">
      <c r="A2" s="1" t="s">
        <v>67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5.75" x14ac:dyDescent="0.25">
      <c r="A3" s="136" t="s">
        <v>145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4.25" x14ac:dyDescent="0.2">
      <c r="A5" s="65" t="s">
        <v>16</v>
      </c>
      <c r="B5" s="5" t="s">
        <v>17</v>
      </c>
      <c r="C5" s="5" t="s">
        <v>68</v>
      </c>
      <c r="D5" s="5" t="s">
        <v>69</v>
      </c>
      <c r="E5" s="5" t="s">
        <v>70</v>
      </c>
      <c r="F5" s="5" t="s">
        <v>71</v>
      </c>
      <c r="G5" s="5" t="s">
        <v>72</v>
      </c>
      <c r="H5" s="50" t="s">
        <v>73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">
      <c r="A6" s="91">
        <v>1974</v>
      </c>
      <c r="B6" s="183">
        <f t="shared" ref="B6:B39" si="0">SUM(C6:H6)</f>
        <v>1633.1</v>
      </c>
      <c r="C6" s="112">
        <v>634.5</v>
      </c>
      <c r="D6" s="112">
        <v>453.7</v>
      </c>
      <c r="E6" s="112">
        <v>62.3</v>
      </c>
      <c r="F6" s="112">
        <v>202</v>
      </c>
      <c r="G6" s="112">
        <v>219</v>
      </c>
      <c r="H6" s="113">
        <v>61.6</v>
      </c>
      <c r="J6"/>
      <c r="K6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91">
        <v>1977</v>
      </c>
      <c r="B7" s="183">
        <f t="shared" si="0"/>
        <v>2716.2000000000003</v>
      </c>
      <c r="C7" s="112">
        <v>864.2</v>
      </c>
      <c r="D7" s="112">
        <v>830.1</v>
      </c>
      <c r="E7" s="112">
        <v>123.6</v>
      </c>
      <c r="F7" s="112">
        <v>375.9</v>
      </c>
      <c r="G7" s="112">
        <v>397.8</v>
      </c>
      <c r="H7" s="113">
        <v>124.6</v>
      </c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91">
        <v>1979</v>
      </c>
      <c r="B8" s="183">
        <f t="shared" si="0"/>
        <v>3265.2</v>
      </c>
      <c r="C8" s="112">
        <v>1036.5</v>
      </c>
      <c r="D8" s="112">
        <v>1029.9000000000001</v>
      </c>
      <c r="E8" s="112">
        <v>141.69999999999999</v>
      </c>
      <c r="F8" s="112">
        <v>428.6</v>
      </c>
      <c r="G8" s="112">
        <v>468.8</v>
      </c>
      <c r="H8" s="113">
        <v>159.69999999999999</v>
      </c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91">
        <v>1981</v>
      </c>
      <c r="B9" s="183">
        <f t="shared" si="0"/>
        <v>4267.7</v>
      </c>
      <c r="C9" s="112">
        <v>1237.2</v>
      </c>
      <c r="D9" s="112">
        <v>1333.3</v>
      </c>
      <c r="E9" s="112">
        <v>274</v>
      </c>
      <c r="F9" s="112">
        <v>487.6</v>
      </c>
      <c r="G9" s="112">
        <v>728.4</v>
      </c>
      <c r="H9" s="113">
        <v>207.2</v>
      </c>
      <c r="J9"/>
      <c r="K9"/>
      <c r="L9"/>
      <c r="M9"/>
      <c r="N9"/>
      <c r="O9"/>
      <c r="P9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91">
        <v>1983</v>
      </c>
      <c r="B10" s="183">
        <f t="shared" si="0"/>
        <v>5764.6</v>
      </c>
      <c r="C10" s="112">
        <v>1805.6</v>
      </c>
      <c r="D10" s="112">
        <v>1664.3</v>
      </c>
      <c r="E10" s="112">
        <v>335.3</v>
      </c>
      <c r="F10" s="112">
        <v>696.7</v>
      </c>
      <c r="G10" s="112">
        <v>985.1</v>
      </c>
      <c r="H10" s="113">
        <v>277.60000000000002</v>
      </c>
      <c r="J10"/>
      <c r="K10"/>
      <c r="L10"/>
      <c r="M10"/>
      <c r="N10"/>
      <c r="O10"/>
      <c r="P10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91"/>
      <c r="B11" s="183"/>
      <c r="C11" s="112"/>
      <c r="D11" s="112"/>
      <c r="E11" s="112"/>
      <c r="F11" s="112"/>
      <c r="G11" s="112"/>
      <c r="H11" s="113"/>
      <c r="J11"/>
      <c r="K11"/>
      <c r="L11"/>
      <c r="M11"/>
      <c r="N11"/>
      <c r="O11"/>
      <c r="P11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91">
        <v>1985</v>
      </c>
      <c r="B12" s="183">
        <f t="shared" si="0"/>
        <v>8202.6</v>
      </c>
      <c r="C12" s="112">
        <v>2577.1</v>
      </c>
      <c r="D12" s="112">
        <v>2371.1</v>
      </c>
      <c r="E12" s="112">
        <v>583.9</v>
      </c>
      <c r="F12" s="112">
        <v>949.6</v>
      </c>
      <c r="G12" s="112">
        <v>1401.8</v>
      </c>
      <c r="H12" s="113">
        <v>319.10000000000002</v>
      </c>
      <c r="J12"/>
      <c r="K12"/>
      <c r="L12"/>
      <c r="M12"/>
      <c r="N12"/>
      <c r="O12"/>
      <c r="P12"/>
      <c r="Q12" s="152"/>
      <c r="R12" s="152"/>
      <c r="S12" s="152"/>
      <c r="T12" s="152"/>
      <c r="U12" s="152"/>
      <c r="V12" s="152"/>
      <c r="W12" s="152"/>
      <c r="X12" s="152"/>
    </row>
    <row r="13" spans="1:24" x14ac:dyDescent="0.2">
      <c r="A13" s="91">
        <v>1987</v>
      </c>
      <c r="B13" s="183">
        <f t="shared" si="0"/>
        <v>10319.4</v>
      </c>
      <c r="C13" s="112">
        <v>3425.8</v>
      </c>
      <c r="D13" s="112">
        <v>2733.7</v>
      </c>
      <c r="E13" s="112">
        <v>772.7</v>
      </c>
      <c r="F13" s="112">
        <v>1327.9</v>
      </c>
      <c r="G13" s="112">
        <v>1680</v>
      </c>
      <c r="H13" s="113">
        <v>379.3</v>
      </c>
      <c r="J13"/>
      <c r="K13"/>
      <c r="L13"/>
      <c r="M13"/>
      <c r="N13"/>
      <c r="O13"/>
      <c r="P13"/>
      <c r="Q13" s="152"/>
      <c r="R13" s="152"/>
      <c r="S13" s="152"/>
      <c r="T13" s="152"/>
      <c r="U13" s="152"/>
      <c r="V13" s="152"/>
      <c r="W13" s="152"/>
      <c r="X13" s="152"/>
    </row>
    <row r="14" spans="1:24" x14ac:dyDescent="0.2">
      <c r="A14" s="91">
        <v>1989</v>
      </c>
      <c r="B14" s="183">
        <f t="shared" si="0"/>
        <v>11662.2</v>
      </c>
      <c r="C14" s="112">
        <v>3817.4</v>
      </c>
      <c r="D14" s="112">
        <v>2994.5</v>
      </c>
      <c r="E14" s="112">
        <v>780.3</v>
      </c>
      <c r="F14" s="112">
        <v>1521.7</v>
      </c>
      <c r="G14" s="112">
        <v>2022.7</v>
      </c>
      <c r="H14" s="113">
        <v>525.6</v>
      </c>
      <c r="J14"/>
      <c r="K14"/>
      <c r="L14"/>
      <c r="M14"/>
      <c r="N14"/>
      <c r="O14"/>
      <c r="P14"/>
      <c r="Q14" s="152"/>
      <c r="R14" s="152"/>
      <c r="S14" s="152"/>
      <c r="T14" s="152"/>
      <c r="U14" s="152"/>
      <c r="V14" s="152"/>
      <c r="W14" s="152"/>
      <c r="X14" s="152"/>
    </row>
    <row r="15" spans="1:24" x14ac:dyDescent="0.2">
      <c r="A15" s="91">
        <v>1991</v>
      </c>
      <c r="B15" s="183">
        <f t="shared" si="0"/>
        <v>12744</v>
      </c>
      <c r="C15" s="112">
        <v>3834.2</v>
      </c>
      <c r="D15" s="112">
        <v>3367.3</v>
      </c>
      <c r="E15" s="112">
        <v>629.70000000000005</v>
      </c>
      <c r="F15" s="112">
        <v>1874.4</v>
      </c>
      <c r="G15" s="112">
        <v>2322.4</v>
      </c>
      <c r="H15" s="113">
        <v>716</v>
      </c>
      <c r="J15"/>
      <c r="K15"/>
      <c r="L15"/>
      <c r="M15"/>
      <c r="N15"/>
      <c r="O15"/>
      <c r="P1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91">
        <v>1993</v>
      </c>
      <c r="B16" s="183">
        <f t="shared" si="0"/>
        <v>14335.6</v>
      </c>
      <c r="C16" s="112">
        <v>4065.4</v>
      </c>
      <c r="D16" s="112">
        <v>3857.1</v>
      </c>
      <c r="E16" s="112">
        <v>673.4</v>
      </c>
      <c r="F16" s="112">
        <v>2211.4</v>
      </c>
      <c r="G16" s="112">
        <v>2745.2</v>
      </c>
      <c r="H16" s="113">
        <v>783.1</v>
      </c>
      <c r="J16"/>
      <c r="K16"/>
      <c r="L16"/>
      <c r="M16"/>
      <c r="N16"/>
      <c r="O16"/>
      <c r="P16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91"/>
      <c r="B17" s="183"/>
      <c r="C17" s="112"/>
      <c r="D17" s="112"/>
      <c r="E17" s="112"/>
      <c r="F17" s="112"/>
      <c r="G17" s="112"/>
      <c r="H17" s="113"/>
      <c r="J17"/>
      <c r="K17"/>
      <c r="L17"/>
      <c r="M17"/>
      <c r="N17"/>
      <c r="O17"/>
      <c r="P17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91">
        <v>1995</v>
      </c>
      <c r="B18" s="183">
        <f t="shared" si="0"/>
        <v>15970.4</v>
      </c>
      <c r="C18" s="112">
        <v>5050.1000000000004</v>
      </c>
      <c r="D18" s="112">
        <v>4115</v>
      </c>
      <c r="E18" s="112">
        <v>1246.4000000000001</v>
      </c>
      <c r="F18" s="112">
        <v>2263.8000000000002</v>
      </c>
      <c r="G18" s="112">
        <v>2525.4</v>
      </c>
      <c r="H18" s="113">
        <v>769.7</v>
      </c>
      <c r="J18"/>
      <c r="K18"/>
      <c r="L18"/>
      <c r="M18"/>
      <c r="N18"/>
      <c r="O18"/>
      <c r="P18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91">
        <v>1997</v>
      </c>
      <c r="B19" s="183">
        <f t="shared" si="0"/>
        <v>18243.900000000001</v>
      </c>
      <c r="C19" s="112">
        <v>5668.3</v>
      </c>
      <c r="D19" s="112">
        <v>5184</v>
      </c>
      <c r="E19" s="112">
        <v>1465.7</v>
      </c>
      <c r="F19" s="112">
        <v>2277.9</v>
      </c>
      <c r="G19" s="112">
        <v>2775.8</v>
      </c>
      <c r="H19" s="113">
        <v>872.2</v>
      </c>
      <c r="I19" s="25"/>
      <c r="J19"/>
      <c r="K19"/>
      <c r="L19"/>
      <c r="M19"/>
      <c r="N19"/>
      <c r="O19"/>
      <c r="P19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91">
        <v>1999</v>
      </c>
      <c r="B20" s="183">
        <f t="shared" si="0"/>
        <v>20346.5</v>
      </c>
      <c r="C20" s="112">
        <v>6186.1</v>
      </c>
      <c r="D20" s="112">
        <v>5186.8</v>
      </c>
      <c r="E20" s="112">
        <v>1816.1</v>
      </c>
      <c r="F20" s="112">
        <v>2599.6</v>
      </c>
      <c r="G20" s="112">
        <v>3580.6</v>
      </c>
      <c r="H20" s="113">
        <v>977.3</v>
      </c>
      <c r="I20" s="25"/>
      <c r="J20"/>
      <c r="K20"/>
      <c r="L20"/>
      <c r="M20"/>
      <c r="N20"/>
      <c r="O20"/>
      <c r="P2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91">
        <v>2001</v>
      </c>
      <c r="B21" s="183">
        <f t="shared" si="0"/>
        <v>24469.399999999998</v>
      </c>
      <c r="C21" s="179">
        <v>6741.3</v>
      </c>
      <c r="D21" s="179">
        <v>7468.6</v>
      </c>
      <c r="E21" s="179">
        <v>1994.3</v>
      </c>
      <c r="F21" s="179">
        <v>3526.6</v>
      </c>
      <c r="G21" s="179">
        <v>3388.6</v>
      </c>
      <c r="H21" s="180">
        <v>1350</v>
      </c>
      <c r="I21" s="25"/>
      <c r="J21"/>
      <c r="K21"/>
      <c r="L21"/>
      <c r="M21"/>
      <c r="N21"/>
      <c r="O21"/>
      <c r="P21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98">
        <v>2003</v>
      </c>
      <c r="B22" s="183">
        <f t="shared" si="0"/>
        <v>27245.9</v>
      </c>
      <c r="C22" s="135">
        <v>7443.2</v>
      </c>
      <c r="D22" s="135">
        <v>7388.2</v>
      </c>
      <c r="E22" s="135">
        <v>2171.1999999999998</v>
      </c>
      <c r="F22" s="135">
        <v>4093.5</v>
      </c>
      <c r="G22" s="135">
        <v>4473.3999999999996</v>
      </c>
      <c r="H22" s="164">
        <v>1676.4</v>
      </c>
      <c r="J22"/>
      <c r="K22"/>
      <c r="L22"/>
      <c r="M22"/>
      <c r="N22"/>
      <c r="O22"/>
      <c r="P22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98"/>
      <c r="B23" s="183"/>
      <c r="C23" s="135"/>
      <c r="D23" s="135"/>
      <c r="E23" s="135"/>
      <c r="F23" s="135"/>
      <c r="G23" s="135"/>
      <c r="H23" s="164"/>
      <c r="J23"/>
      <c r="K23"/>
      <c r="L23"/>
      <c r="M23"/>
      <c r="N23"/>
      <c r="O23"/>
      <c r="P23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98">
        <v>2005</v>
      </c>
      <c r="B24" s="183">
        <f t="shared" si="0"/>
        <v>29514.800000000003</v>
      </c>
      <c r="C24" s="135">
        <v>9047.9</v>
      </c>
      <c r="D24" s="135">
        <v>7022.3</v>
      </c>
      <c r="E24" s="135">
        <v>2384.3000000000002</v>
      </c>
      <c r="F24" s="135">
        <v>4480</v>
      </c>
      <c r="G24" s="135">
        <v>4832.8999999999996</v>
      </c>
      <c r="H24" s="164">
        <v>1747.4</v>
      </c>
      <c r="J24"/>
      <c r="K24"/>
      <c r="L24"/>
      <c r="M24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98">
        <v>2007</v>
      </c>
      <c r="B25" s="183">
        <f t="shared" si="0"/>
        <v>36802.600000000006</v>
      </c>
      <c r="C25" s="135">
        <v>11085.5</v>
      </c>
      <c r="D25" s="135">
        <v>8930</v>
      </c>
      <c r="E25" s="135">
        <v>2988.8</v>
      </c>
      <c r="F25" s="135">
        <v>5500</v>
      </c>
      <c r="G25" s="135">
        <v>6137.5</v>
      </c>
      <c r="H25" s="164">
        <v>2160.8000000000002</v>
      </c>
      <c r="J25"/>
      <c r="K25"/>
      <c r="L25"/>
      <c r="M25"/>
      <c r="N2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99" t="s">
        <v>74</v>
      </c>
      <c r="B26" s="183">
        <f t="shared" si="0"/>
        <v>40915.599999999999</v>
      </c>
      <c r="C26" s="181">
        <v>12975.8</v>
      </c>
      <c r="D26" s="181">
        <v>9809.7000000000007</v>
      </c>
      <c r="E26" s="181">
        <v>3156.6</v>
      </c>
      <c r="F26" s="181">
        <v>5966.1</v>
      </c>
      <c r="G26" s="181">
        <v>6651</v>
      </c>
      <c r="H26" s="182">
        <v>2356.4</v>
      </c>
      <c r="J26"/>
      <c r="K26"/>
      <c r="L26"/>
      <c r="M26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33" t="s">
        <v>26</v>
      </c>
      <c r="B27" s="183">
        <f t="shared" si="0"/>
        <v>41884.500000000007</v>
      </c>
      <c r="C27" s="135">
        <v>12897.7</v>
      </c>
      <c r="D27" s="135">
        <v>10271.799999999999</v>
      </c>
      <c r="E27" s="135">
        <v>3169.4</v>
      </c>
      <c r="F27" s="135">
        <v>5776.7</v>
      </c>
      <c r="G27" s="135">
        <v>7153.6</v>
      </c>
      <c r="H27" s="164">
        <v>2615.3000000000002</v>
      </c>
      <c r="J27"/>
      <c r="K27"/>
      <c r="L27"/>
      <c r="M2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46" t="s">
        <v>75</v>
      </c>
      <c r="B28" s="183">
        <f t="shared" si="0"/>
        <v>42958.200000000004</v>
      </c>
      <c r="C28" s="135">
        <v>13373</v>
      </c>
      <c r="D28" s="135">
        <v>10579.8</v>
      </c>
      <c r="E28" s="135">
        <v>3004.5</v>
      </c>
      <c r="F28" s="135">
        <v>5949.5</v>
      </c>
      <c r="G28" s="135">
        <v>7316.1</v>
      </c>
      <c r="H28" s="164">
        <v>2735.3</v>
      </c>
      <c r="I28" s="25"/>
      <c r="J28"/>
      <c r="K28"/>
      <c r="L28"/>
      <c r="M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99"/>
      <c r="B29" s="183"/>
      <c r="C29" s="135"/>
      <c r="D29" s="135"/>
      <c r="E29" s="135"/>
      <c r="F29" s="135"/>
      <c r="G29" s="135"/>
      <c r="H29" s="164"/>
      <c r="I29" s="25"/>
      <c r="J29"/>
      <c r="K29"/>
      <c r="L29"/>
      <c r="M29"/>
      <c r="N29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99">
        <v>2011</v>
      </c>
      <c r="B30" s="183">
        <f t="shared" si="0"/>
        <v>45439.813269999999</v>
      </c>
      <c r="C30" s="135">
        <v>14678.072999999999</v>
      </c>
      <c r="D30" s="135">
        <v>11400.65949</v>
      </c>
      <c r="E30" s="135">
        <v>3014.1912800000005</v>
      </c>
      <c r="F30" s="135">
        <v>6136.753569999998</v>
      </c>
      <c r="G30" s="135">
        <v>7318.2983200000035</v>
      </c>
      <c r="H30" s="164">
        <v>2891.8376099999991</v>
      </c>
      <c r="I30" s="25"/>
      <c r="J30"/>
      <c r="K30"/>
      <c r="L30"/>
      <c r="M30"/>
      <c r="N3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99" t="s">
        <v>76</v>
      </c>
      <c r="B31" s="183">
        <f t="shared" si="0"/>
        <v>48404.076999999997</v>
      </c>
      <c r="C31" s="135">
        <v>14583.076369086995</v>
      </c>
      <c r="D31" s="135">
        <v>12083.798135673473</v>
      </c>
      <c r="E31" s="135">
        <v>3571.1442856812664</v>
      </c>
      <c r="F31" s="135">
        <v>6637.0479076562524</v>
      </c>
      <c r="G31" s="135">
        <v>8383.119463503368</v>
      </c>
      <c r="H31" s="164">
        <v>3145.890838398645</v>
      </c>
      <c r="I31" s="25"/>
      <c r="J31"/>
      <c r="K31"/>
      <c r="L31"/>
      <c r="M31"/>
      <c r="N31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99">
        <v>2013</v>
      </c>
      <c r="B32" s="183">
        <f t="shared" si="0"/>
        <v>50719.069999999992</v>
      </c>
      <c r="C32" s="135">
        <v>15342.3</v>
      </c>
      <c r="D32" s="135">
        <v>12772.3</v>
      </c>
      <c r="E32" s="135">
        <v>3965.17</v>
      </c>
      <c r="F32" s="135">
        <v>6721.4</v>
      </c>
      <c r="G32" s="135">
        <v>8843.2000000000007</v>
      </c>
      <c r="H32" s="164">
        <v>3074.7000000000003</v>
      </c>
      <c r="I32" s="25"/>
      <c r="J32"/>
      <c r="K32"/>
      <c r="L32"/>
      <c r="M32"/>
      <c r="N32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99" t="s">
        <v>77</v>
      </c>
      <c r="B33" s="183">
        <f t="shared" si="0"/>
        <v>53863.727999999996</v>
      </c>
      <c r="C33" s="135">
        <v>14841.682258348043</v>
      </c>
      <c r="D33" s="135">
        <v>14780.148586092913</v>
      </c>
      <c r="E33" s="135">
        <v>4280.4168791969987</v>
      </c>
      <c r="F33" s="135">
        <v>7359.2014249399617</v>
      </c>
      <c r="G33" s="135">
        <v>9211.1681581169632</v>
      </c>
      <c r="H33" s="164">
        <v>3391.110693305121</v>
      </c>
      <c r="I33" s="25"/>
      <c r="J33"/>
      <c r="K33"/>
      <c r="L33"/>
      <c r="M33"/>
      <c r="N33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x14ac:dyDescent="0.2">
      <c r="A34" s="93">
        <v>2015</v>
      </c>
      <c r="B34" s="183">
        <f t="shared" si="0"/>
        <v>60853</v>
      </c>
      <c r="C34" s="183">
        <v>16961</v>
      </c>
      <c r="D34" s="183">
        <v>16065</v>
      </c>
      <c r="E34" s="183">
        <v>4910</v>
      </c>
      <c r="F34" s="183">
        <v>8858</v>
      </c>
      <c r="G34" s="183">
        <v>10116</v>
      </c>
      <c r="H34" s="184">
        <v>3943</v>
      </c>
      <c r="I34" s="25"/>
      <c r="J34"/>
      <c r="K34"/>
      <c r="L34"/>
      <c r="M34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x14ac:dyDescent="0.2">
      <c r="A35" s="93"/>
      <c r="B35" s="183"/>
      <c r="C35" s="183"/>
      <c r="D35" s="183"/>
      <c r="E35" s="183"/>
      <c r="F35" s="183"/>
      <c r="G35" s="183"/>
      <c r="H35" s="184"/>
      <c r="I35" s="25"/>
      <c r="J35"/>
      <c r="K35"/>
      <c r="L35"/>
      <c r="M35"/>
      <c r="N3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93" t="s">
        <v>78</v>
      </c>
      <c r="B36" s="183">
        <f t="shared" si="0"/>
        <v>63345.400000000009</v>
      </c>
      <c r="C36" s="183">
        <v>17513.510892457678</v>
      </c>
      <c r="D36" s="183">
        <v>16952.970659445891</v>
      </c>
      <c r="E36" s="183">
        <v>5337.091376852044</v>
      </c>
      <c r="F36" s="183">
        <v>9033.9524476794595</v>
      </c>
      <c r="G36" s="183">
        <v>10196.542017162628</v>
      </c>
      <c r="H36" s="184">
        <v>4311.3326064022976</v>
      </c>
      <c r="I36" s="25"/>
      <c r="J36"/>
      <c r="K36"/>
      <c r="L36"/>
      <c r="M36"/>
      <c r="N36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93">
        <v>2017</v>
      </c>
      <c r="B37" s="183">
        <f t="shared" si="0"/>
        <v>69862.366200000004</v>
      </c>
      <c r="C37" s="195">
        <v>19983.022089999991</v>
      </c>
      <c r="D37" s="195">
        <v>17764.69541</v>
      </c>
      <c r="E37" s="195">
        <v>5721.0276599999997</v>
      </c>
      <c r="F37" s="195">
        <v>10734.405780000006</v>
      </c>
      <c r="G37" s="195">
        <v>10924.884859999995</v>
      </c>
      <c r="H37" s="194">
        <v>4734.3304000000007</v>
      </c>
      <c r="I37" s="25"/>
      <c r="J37"/>
      <c r="K37"/>
      <c r="L37"/>
      <c r="M37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93" t="s">
        <v>79</v>
      </c>
      <c r="B38" s="183">
        <f t="shared" si="0"/>
        <v>72777.25602870599</v>
      </c>
      <c r="C38" s="183">
        <v>19970.8964672894</v>
      </c>
      <c r="D38" s="183">
        <v>19248.2159363131</v>
      </c>
      <c r="E38" s="183">
        <v>6028.9779858777438</v>
      </c>
      <c r="F38" s="183">
        <v>11658.4660301034</v>
      </c>
      <c r="G38" s="183">
        <v>11168.9538235445</v>
      </c>
      <c r="H38" s="184">
        <v>4701.7457855778503</v>
      </c>
      <c r="I38" s="25"/>
      <c r="J38"/>
      <c r="K38"/>
      <c r="L38"/>
      <c r="M38"/>
      <c r="N38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93">
        <v>2019</v>
      </c>
      <c r="B39" s="183">
        <f t="shared" si="0"/>
        <v>76830.345570000005</v>
      </c>
      <c r="C39" s="183">
        <v>21758.902190000001</v>
      </c>
      <c r="D39" s="183">
        <v>19767.9787</v>
      </c>
      <c r="E39" s="183">
        <v>5942.9804199999999</v>
      </c>
      <c r="F39" s="183">
        <v>12288.904550000003</v>
      </c>
      <c r="G39" s="183">
        <v>12660.043820000001</v>
      </c>
      <c r="H39" s="184">
        <v>4411.5358899999974</v>
      </c>
      <c r="I39" s="25"/>
      <c r="J39"/>
      <c r="K39"/>
      <c r="L39"/>
      <c r="M39"/>
      <c r="N39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93" t="s">
        <v>80</v>
      </c>
      <c r="B40" s="183">
        <v>77691</v>
      </c>
      <c r="C40" s="183">
        <v>21210.560406363158</v>
      </c>
      <c r="D40" s="183">
        <v>23457.076325742848</v>
      </c>
      <c r="E40" s="183">
        <v>6664.5422794937203</v>
      </c>
      <c r="F40" s="183">
        <v>11486.680483908736</v>
      </c>
      <c r="G40" s="183">
        <v>11393.989577236598</v>
      </c>
      <c r="H40" s="208">
        <v>3478.1509272549392</v>
      </c>
      <c r="I40" s="25"/>
      <c r="J40"/>
      <c r="K40"/>
      <c r="L40"/>
      <c r="M40"/>
      <c r="N4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93"/>
      <c r="B41" s="183"/>
      <c r="C41" s="183"/>
      <c r="D41" s="183"/>
      <c r="E41" s="183"/>
      <c r="F41" s="183"/>
      <c r="G41" s="183"/>
      <c r="H41" s="208"/>
      <c r="I41" s="25"/>
      <c r="J41"/>
      <c r="K41"/>
      <c r="L41"/>
      <c r="M41"/>
      <c r="N41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93">
        <v>2021</v>
      </c>
      <c r="B42" s="183">
        <v>81620.2</v>
      </c>
      <c r="C42" s="183">
        <v>25193</v>
      </c>
      <c r="D42" s="183">
        <v>20282</v>
      </c>
      <c r="E42" s="183">
        <v>6826</v>
      </c>
      <c r="F42" s="183">
        <v>12345</v>
      </c>
      <c r="G42" s="183">
        <v>12671</v>
      </c>
      <c r="H42" s="216">
        <v>5160</v>
      </c>
      <c r="I42" s="25"/>
      <c r="J42"/>
      <c r="K42"/>
      <c r="L42"/>
      <c r="M42"/>
      <c r="N42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93">
        <v>2022</v>
      </c>
      <c r="B43" s="195">
        <v>88907</v>
      </c>
      <c r="C43" s="195">
        <v>26905.604021856299</v>
      </c>
      <c r="D43" s="195">
        <v>21951.843920752333</v>
      </c>
      <c r="E43" s="195">
        <v>7288.5725383786194</v>
      </c>
      <c r="F43" s="195">
        <v>12882.459874363454</v>
      </c>
      <c r="G43" s="195">
        <v>14370.848455562576</v>
      </c>
      <c r="H43" s="235">
        <v>6169.6711890867191</v>
      </c>
      <c r="I43" s="25"/>
      <c r="J43"/>
      <c r="K43"/>
      <c r="L43"/>
      <c r="M43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2">
      <c r="A44" s="93">
        <v>2023</v>
      </c>
      <c r="B44" s="183">
        <v>94451</v>
      </c>
      <c r="C44" s="183">
        <v>29646</v>
      </c>
      <c r="D44" s="183">
        <v>23031</v>
      </c>
      <c r="E44" s="183">
        <v>7976</v>
      </c>
      <c r="F44" s="183">
        <v>13691</v>
      </c>
      <c r="G44" s="183">
        <v>15077</v>
      </c>
      <c r="H44" s="216">
        <v>5707</v>
      </c>
      <c r="I44" s="25"/>
      <c r="J44"/>
      <c r="K44"/>
      <c r="L44"/>
      <c r="M44"/>
      <c r="N44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x14ac:dyDescent="0.2">
      <c r="A45" s="100"/>
      <c r="B45" s="96"/>
      <c r="C45" s="96"/>
      <c r="D45" s="96"/>
      <c r="E45" s="96"/>
      <c r="F45" s="96"/>
      <c r="G45" s="96"/>
      <c r="H45" s="96"/>
      <c r="I45" s="25"/>
      <c r="J45"/>
      <c r="K45"/>
      <c r="L45"/>
      <c r="M45"/>
      <c r="N45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22.5" customHeight="1" x14ac:dyDescent="0.2">
      <c r="A46" s="254" t="s">
        <v>81</v>
      </c>
      <c r="B46" s="254"/>
      <c r="C46" s="254"/>
      <c r="D46" s="254"/>
      <c r="E46" s="254"/>
      <c r="F46" s="254"/>
      <c r="G46" s="254"/>
      <c r="H46" s="254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">
      <c r="A47" s="40" t="s">
        <v>82</v>
      </c>
      <c r="B47" s="25"/>
      <c r="C47" s="25"/>
      <c r="D47" s="25"/>
      <c r="E47" s="25"/>
      <c r="F47" s="25"/>
      <c r="G47" s="25"/>
      <c r="H47" s="25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278" customFormat="1" x14ac:dyDescent="0.2">
      <c r="A48" s="283"/>
      <c r="B48" s="279"/>
      <c r="C48" s="279"/>
      <c r="D48" s="279"/>
      <c r="E48" s="279"/>
      <c r="F48" s="279"/>
      <c r="G48" s="279"/>
      <c r="H48" s="279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</row>
    <row r="49" spans="1:24" s="4" customFormat="1" x14ac:dyDescent="0.2">
      <c r="A49" s="209" t="s">
        <v>27</v>
      </c>
      <c r="B49" s="210"/>
      <c r="C49" s="211"/>
      <c r="D49" s="158"/>
      <c r="E49" s="158"/>
      <c r="F49" s="158"/>
      <c r="G49" s="158"/>
      <c r="H49" s="158"/>
      <c r="I49" s="158"/>
      <c r="J49" s="158"/>
      <c r="K49" s="158"/>
      <c r="L49" s="158"/>
      <c r="M49" s="158"/>
    </row>
    <row r="50" spans="1:24" x14ac:dyDescent="0.2">
      <c r="A50" s="8"/>
      <c r="C50" s="25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 s="266" t="s">
        <v>162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 t="s">
        <v>163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x14ac:dyDescent="0.2"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x14ac:dyDescent="0.2"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x14ac:dyDescent="0.2"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</sheetData>
  <mergeCells count="1">
    <mergeCell ref="A46:H46"/>
  </mergeCells>
  <phoneticPr fontId="0" type="noConversion"/>
  <hyperlinks>
    <hyperlink ref="A52" r:id="rId1" xr:uid="{625E40A2-1F39-46DB-A9F8-A71F1FC0FCA5}"/>
  </hyperlinks>
  <pageMargins left="0.59055118110236227" right="0.59055118110236227" top="0.98425196850393704" bottom="0.98425196850393704" header="0.51181102362204722" footer="0.51181102362204722"/>
  <pageSetup paperSize="9" scale="74" orientation="landscape" r:id="rId2"/>
  <headerFooter alignWithMargins="0"/>
  <ignoredErrors>
    <ignoredError sqref="A45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M52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231" t="s">
        <v>139</v>
      </c>
    </row>
    <row r="2" spans="1:10" s="2" customFormat="1" ht="18" x14ac:dyDescent="0.25">
      <c r="A2" s="1" t="s">
        <v>83</v>
      </c>
      <c r="B2" s="4"/>
    </row>
    <row r="3" spans="1:10" s="2" customFormat="1" ht="15.75" x14ac:dyDescent="0.25">
      <c r="A3" s="136" t="s">
        <v>146</v>
      </c>
    </row>
    <row r="4" spans="1:10" s="2" customFormat="1" ht="12.75" customHeight="1" x14ac:dyDescent="0.2"/>
    <row r="5" spans="1:10" s="2" customFormat="1" ht="16.5" x14ac:dyDescent="0.2">
      <c r="A5" s="66"/>
      <c r="B5" s="41" t="s">
        <v>17</v>
      </c>
      <c r="C5" s="41" t="s">
        <v>84</v>
      </c>
      <c r="D5" s="41" t="s">
        <v>85</v>
      </c>
      <c r="E5" s="41" t="s">
        <v>86</v>
      </c>
      <c r="F5" s="41" t="s">
        <v>87</v>
      </c>
      <c r="G5" s="41" t="s">
        <v>88</v>
      </c>
      <c r="H5" s="41" t="s">
        <v>89</v>
      </c>
      <c r="I5" s="41" t="s">
        <v>90</v>
      </c>
      <c r="J5" s="55" t="s">
        <v>91</v>
      </c>
    </row>
    <row r="6" spans="1:10" s="2" customFormat="1" ht="14.25" x14ac:dyDescent="0.2">
      <c r="A6" s="67"/>
      <c r="B6" s="42"/>
      <c r="C6" s="42" t="s">
        <v>92</v>
      </c>
      <c r="D6" s="42" t="s">
        <v>93</v>
      </c>
      <c r="E6" s="42" t="s">
        <v>94</v>
      </c>
      <c r="F6" s="42"/>
      <c r="G6" s="42" t="s">
        <v>95</v>
      </c>
      <c r="H6" s="42" t="s">
        <v>96</v>
      </c>
      <c r="I6" s="42" t="s">
        <v>97</v>
      </c>
      <c r="J6" s="56"/>
    </row>
    <row r="7" spans="1:10" s="2" customFormat="1" ht="14.25" x14ac:dyDescent="0.2">
      <c r="A7" s="67"/>
      <c r="B7" s="42"/>
      <c r="C7" s="42"/>
      <c r="D7" s="42"/>
      <c r="E7" s="42" t="s">
        <v>93</v>
      </c>
      <c r="F7" s="42"/>
      <c r="G7" s="42"/>
      <c r="H7" s="42" t="s">
        <v>98</v>
      </c>
      <c r="I7" s="42" t="s">
        <v>99</v>
      </c>
      <c r="J7" s="56"/>
    </row>
    <row r="8" spans="1:10" s="2" customFormat="1" ht="14.25" x14ac:dyDescent="0.2">
      <c r="A8" s="68" t="s">
        <v>16</v>
      </c>
      <c r="B8" s="43"/>
      <c r="C8" s="43"/>
      <c r="D8" s="43"/>
      <c r="E8" s="43"/>
      <c r="F8" s="43"/>
      <c r="G8" s="43"/>
      <c r="H8" s="43"/>
      <c r="I8" s="43" t="s">
        <v>98</v>
      </c>
      <c r="J8" s="57"/>
    </row>
    <row r="9" spans="1:10" x14ac:dyDescent="0.2">
      <c r="A9" s="59">
        <v>1970</v>
      </c>
      <c r="B9" s="112">
        <v>774.1</v>
      </c>
      <c r="C9" s="112">
        <v>33</v>
      </c>
      <c r="D9" s="112">
        <v>48.6</v>
      </c>
      <c r="E9" s="112">
        <v>78.599999999999994</v>
      </c>
      <c r="F9" s="112">
        <v>230</v>
      </c>
      <c r="G9" s="112">
        <v>76.7</v>
      </c>
      <c r="H9" s="112">
        <v>51.7</v>
      </c>
      <c r="I9" s="115" t="s">
        <v>42</v>
      </c>
      <c r="J9" s="113">
        <v>255.5</v>
      </c>
    </row>
    <row r="10" spans="1:10" x14ac:dyDescent="0.2">
      <c r="A10" s="59">
        <v>1972</v>
      </c>
      <c r="B10" s="112">
        <v>1094.5</v>
      </c>
      <c r="C10" s="112">
        <v>50.2</v>
      </c>
      <c r="D10" s="112">
        <v>82.6</v>
      </c>
      <c r="E10" s="112">
        <v>113.3</v>
      </c>
      <c r="F10" s="112">
        <v>325</v>
      </c>
      <c r="G10" s="112">
        <v>118.2</v>
      </c>
      <c r="H10" s="112">
        <v>69.900000000000006</v>
      </c>
      <c r="I10" s="115" t="s">
        <v>42</v>
      </c>
      <c r="J10" s="113">
        <v>335.3</v>
      </c>
    </row>
    <row r="11" spans="1:10" x14ac:dyDescent="0.2">
      <c r="A11" s="59">
        <v>1974</v>
      </c>
      <c r="B11" s="112">
        <v>1467.3000000000002</v>
      </c>
      <c r="C11" s="112">
        <v>69</v>
      </c>
      <c r="D11" s="112">
        <v>117.2</v>
      </c>
      <c r="E11" s="112">
        <v>149</v>
      </c>
      <c r="F11" s="112">
        <v>445.8</v>
      </c>
      <c r="G11" s="112">
        <v>159.5</v>
      </c>
      <c r="H11" s="112">
        <v>92.4</v>
      </c>
      <c r="I11" s="115" t="s">
        <v>42</v>
      </c>
      <c r="J11" s="113">
        <v>434.4</v>
      </c>
    </row>
    <row r="12" spans="1:10" x14ac:dyDescent="0.2">
      <c r="A12" s="59">
        <v>1977</v>
      </c>
      <c r="B12" s="112">
        <v>2356.1</v>
      </c>
      <c r="C12" s="112">
        <v>116.5</v>
      </c>
      <c r="D12" s="112">
        <v>200.5</v>
      </c>
      <c r="E12" s="112">
        <v>355.1</v>
      </c>
      <c r="F12" s="112">
        <v>533</v>
      </c>
      <c r="G12" s="112">
        <v>274.2</v>
      </c>
      <c r="H12" s="112">
        <v>129.4</v>
      </c>
      <c r="I12" s="115" t="s">
        <v>42</v>
      </c>
      <c r="J12" s="113">
        <v>747.4</v>
      </c>
    </row>
    <row r="13" spans="1:10" x14ac:dyDescent="0.2">
      <c r="A13" s="59">
        <v>1979</v>
      </c>
      <c r="B13" s="112">
        <v>2951.9</v>
      </c>
      <c r="C13" s="112">
        <v>134.30000000000001</v>
      </c>
      <c r="D13" s="112">
        <v>249.1</v>
      </c>
      <c r="E13" s="112">
        <v>445.8</v>
      </c>
      <c r="F13" s="112">
        <v>718.6</v>
      </c>
      <c r="G13" s="112">
        <v>302.7</v>
      </c>
      <c r="H13" s="112">
        <v>159.80000000000001</v>
      </c>
      <c r="I13" s="115" t="s">
        <v>42</v>
      </c>
      <c r="J13" s="113">
        <v>941.6</v>
      </c>
    </row>
    <row r="14" spans="1:10" x14ac:dyDescent="0.2">
      <c r="A14" s="59"/>
      <c r="B14" s="112"/>
      <c r="C14" s="112"/>
      <c r="D14" s="112"/>
      <c r="E14" s="112"/>
      <c r="F14" s="112"/>
      <c r="G14" s="112"/>
      <c r="H14" s="112"/>
      <c r="I14" s="115"/>
      <c r="J14" s="113"/>
    </row>
    <row r="15" spans="1:10" x14ac:dyDescent="0.2">
      <c r="A15" s="59">
        <v>1981</v>
      </c>
      <c r="B15" s="112">
        <v>3865.2</v>
      </c>
      <c r="C15" s="112">
        <v>161.19999999999999</v>
      </c>
      <c r="D15" s="112">
        <v>319.39999999999998</v>
      </c>
      <c r="E15" s="112">
        <v>585.79999999999995</v>
      </c>
      <c r="F15" s="112">
        <v>1017.3</v>
      </c>
      <c r="G15" s="112">
        <v>373.8</v>
      </c>
      <c r="H15" s="112">
        <v>197.9</v>
      </c>
      <c r="I15" s="115" t="s">
        <v>42</v>
      </c>
      <c r="J15" s="113">
        <v>1209.8</v>
      </c>
    </row>
    <row r="16" spans="1:10" x14ac:dyDescent="0.2">
      <c r="A16" s="59">
        <v>1983</v>
      </c>
      <c r="B16" s="112">
        <v>5207.2</v>
      </c>
      <c r="C16" s="112">
        <v>196.2</v>
      </c>
      <c r="D16" s="112">
        <v>427.1</v>
      </c>
      <c r="E16" s="112">
        <v>773.6</v>
      </c>
      <c r="F16" s="112">
        <v>1395.6</v>
      </c>
      <c r="G16" s="112">
        <v>450.2</v>
      </c>
      <c r="H16" s="112">
        <v>226.9</v>
      </c>
      <c r="I16" s="115" t="s">
        <v>42</v>
      </c>
      <c r="J16" s="113">
        <v>1737.6</v>
      </c>
    </row>
    <row r="17" spans="1:11" x14ac:dyDescent="0.2">
      <c r="A17" s="59">
        <v>1985</v>
      </c>
      <c r="B17" s="112">
        <v>7361.7</v>
      </c>
      <c r="C17" s="112">
        <v>223.1</v>
      </c>
      <c r="D17" s="112">
        <v>557.4</v>
      </c>
      <c r="E17" s="112">
        <v>948.6</v>
      </c>
      <c r="F17" s="112">
        <v>1552.9</v>
      </c>
      <c r="G17" s="112">
        <v>564.5</v>
      </c>
      <c r="H17" s="112">
        <v>266.5</v>
      </c>
      <c r="I17" s="115" t="s">
        <v>42</v>
      </c>
      <c r="J17" s="113">
        <v>3248.7</v>
      </c>
    </row>
    <row r="18" spans="1:11" x14ac:dyDescent="0.2">
      <c r="A18" s="59">
        <v>1987</v>
      </c>
      <c r="B18" s="112">
        <v>9216.1</v>
      </c>
      <c r="C18" s="112">
        <v>265.60000000000002</v>
      </c>
      <c r="D18" s="112">
        <v>742</v>
      </c>
      <c r="E18" s="112">
        <v>1323.5</v>
      </c>
      <c r="F18" s="112">
        <v>1770.4</v>
      </c>
      <c r="G18" s="112">
        <v>697.6</v>
      </c>
      <c r="H18" s="112">
        <v>380.3</v>
      </c>
      <c r="I18" s="115" t="s">
        <v>42</v>
      </c>
      <c r="J18" s="113">
        <v>4036.7</v>
      </c>
    </row>
    <row r="19" spans="1:11" x14ac:dyDescent="0.2">
      <c r="A19" s="59">
        <v>1989</v>
      </c>
      <c r="B19" s="112">
        <v>10313.699999999999</v>
      </c>
      <c r="C19" s="112">
        <v>306.39999999999998</v>
      </c>
      <c r="D19" s="112">
        <v>992.6</v>
      </c>
      <c r="E19" s="112">
        <v>1610.6</v>
      </c>
      <c r="F19" s="112">
        <v>2035.8</v>
      </c>
      <c r="G19" s="112">
        <v>870.8</v>
      </c>
      <c r="H19" s="112">
        <v>440.9</v>
      </c>
      <c r="I19" s="115" t="s">
        <v>42</v>
      </c>
      <c r="J19" s="113">
        <v>4056.6</v>
      </c>
    </row>
    <row r="20" spans="1:11" x14ac:dyDescent="0.2">
      <c r="A20" s="59"/>
      <c r="B20" s="112"/>
      <c r="C20" s="112"/>
      <c r="D20" s="112"/>
      <c r="E20" s="112"/>
      <c r="F20" s="112"/>
      <c r="G20" s="112"/>
      <c r="H20" s="112"/>
      <c r="I20" s="115"/>
      <c r="J20" s="113"/>
    </row>
    <row r="21" spans="1:11" x14ac:dyDescent="0.2">
      <c r="A21" s="59">
        <v>1991</v>
      </c>
      <c r="B21" s="112">
        <v>11285.2</v>
      </c>
      <c r="C21" s="112">
        <v>355.7</v>
      </c>
      <c r="D21" s="112">
        <v>1165.9000000000001</v>
      </c>
      <c r="E21" s="112">
        <v>1784.8</v>
      </c>
      <c r="F21" s="112">
        <v>1956.3</v>
      </c>
      <c r="G21" s="112">
        <v>991.3</v>
      </c>
      <c r="H21" s="112">
        <v>568</v>
      </c>
      <c r="I21" s="115" t="s">
        <v>42</v>
      </c>
      <c r="J21" s="113">
        <v>4463.2</v>
      </c>
    </row>
    <row r="22" spans="1:11" x14ac:dyDescent="0.2">
      <c r="A22" s="59">
        <v>1993</v>
      </c>
      <c r="B22" s="112">
        <v>12667.5</v>
      </c>
      <c r="C22" s="112">
        <v>458.1</v>
      </c>
      <c r="D22" s="112">
        <v>1292</v>
      </c>
      <c r="E22" s="112">
        <v>2227.3000000000002</v>
      </c>
      <c r="F22" s="112">
        <v>2060.6999999999998</v>
      </c>
      <c r="G22" s="112">
        <v>1105.9000000000001</v>
      </c>
      <c r="H22" s="112">
        <v>616.70000000000005</v>
      </c>
      <c r="I22" s="115" t="s">
        <v>42</v>
      </c>
      <c r="J22" s="113">
        <v>4906.8</v>
      </c>
    </row>
    <row r="23" spans="1:11" ht="14.25" x14ac:dyDescent="0.2">
      <c r="A23" s="60" t="s">
        <v>29</v>
      </c>
      <c r="B23" s="112">
        <v>14389.2</v>
      </c>
      <c r="C23" s="112">
        <v>554.70000000000005</v>
      </c>
      <c r="D23" s="112">
        <v>1420</v>
      </c>
      <c r="E23" s="112">
        <v>1750.8</v>
      </c>
      <c r="F23" s="112">
        <v>2071.6</v>
      </c>
      <c r="G23" s="112">
        <v>1239.0999999999999</v>
      </c>
      <c r="H23" s="115" t="s">
        <v>42</v>
      </c>
      <c r="I23" s="112">
        <v>915.4</v>
      </c>
      <c r="J23" s="113">
        <v>6437.6</v>
      </c>
    </row>
    <row r="24" spans="1:11" x14ac:dyDescent="0.2">
      <c r="A24" s="60">
        <v>1997</v>
      </c>
      <c r="B24" s="112">
        <v>16485.2</v>
      </c>
      <c r="C24" s="112">
        <v>661.9</v>
      </c>
      <c r="D24" s="112">
        <v>1645.3</v>
      </c>
      <c r="E24" s="112">
        <v>1876.8</v>
      </c>
      <c r="F24" s="112">
        <v>2207.6</v>
      </c>
      <c r="G24" s="112">
        <v>1400.9</v>
      </c>
      <c r="H24" s="115" t="s">
        <v>42</v>
      </c>
      <c r="I24" s="112">
        <v>950.7</v>
      </c>
      <c r="J24" s="113">
        <v>7742</v>
      </c>
    </row>
    <row r="25" spans="1:11" x14ac:dyDescent="0.2">
      <c r="A25" s="60">
        <v>1999</v>
      </c>
      <c r="B25" s="112">
        <v>18441.400000000001</v>
      </c>
      <c r="C25" s="112">
        <v>704.6</v>
      </c>
      <c r="D25" s="112">
        <v>1960.7</v>
      </c>
      <c r="E25" s="112">
        <v>1997.9</v>
      </c>
      <c r="F25" s="112">
        <v>2365.9</v>
      </c>
      <c r="G25" s="112">
        <v>1663.8</v>
      </c>
      <c r="H25" s="115" t="s">
        <v>42</v>
      </c>
      <c r="I25" s="112">
        <v>976.2</v>
      </c>
      <c r="J25" s="113">
        <v>8772.2999999999993</v>
      </c>
    </row>
    <row r="26" spans="1:11" x14ac:dyDescent="0.2">
      <c r="A26" s="60"/>
      <c r="B26" s="112"/>
      <c r="C26" s="112"/>
      <c r="D26" s="112"/>
      <c r="E26" s="112"/>
      <c r="F26" s="112"/>
      <c r="G26" s="112"/>
      <c r="H26" s="115"/>
      <c r="I26" s="112"/>
      <c r="J26" s="113"/>
    </row>
    <row r="27" spans="1:11" x14ac:dyDescent="0.2">
      <c r="A27" s="60">
        <v>2001</v>
      </c>
      <c r="B27" s="112">
        <v>22090.9</v>
      </c>
      <c r="C27" s="112">
        <v>824.8</v>
      </c>
      <c r="D27" s="112">
        <v>2206.9</v>
      </c>
      <c r="E27" s="112">
        <v>2265.4</v>
      </c>
      <c r="F27" s="112">
        <v>2559.5</v>
      </c>
      <c r="G27" s="112">
        <v>1957.3</v>
      </c>
      <c r="H27" s="115" t="s">
        <v>42</v>
      </c>
      <c r="I27" s="114">
        <v>1142.9000000000001</v>
      </c>
      <c r="J27" s="113">
        <v>11134.1</v>
      </c>
    </row>
    <row r="28" spans="1:11" x14ac:dyDescent="0.2">
      <c r="A28" s="61">
        <v>2003</v>
      </c>
      <c r="B28" s="112">
        <v>23843.4</v>
      </c>
      <c r="C28" s="135">
        <v>932.4</v>
      </c>
      <c r="D28" s="135">
        <v>2641.5</v>
      </c>
      <c r="E28" s="135">
        <v>2696.4</v>
      </c>
      <c r="F28" s="135">
        <v>2959.6</v>
      </c>
      <c r="G28" s="135">
        <v>2178.4</v>
      </c>
      <c r="H28" s="165" t="s">
        <v>42</v>
      </c>
      <c r="I28" s="165">
        <v>1327.9</v>
      </c>
      <c r="J28" s="164">
        <v>11107.2</v>
      </c>
    </row>
    <row r="29" spans="1:11" ht="14.25" x14ac:dyDescent="0.2">
      <c r="A29" s="61" t="s">
        <v>100</v>
      </c>
      <c r="B29" s="112">
        <v>25906.5</v>
      </c>
      <c r="C29" s="135">
        <v>1042.4000000000001</v>
      </c>
      <c r="D29" s="135">
        <v>2991.5</v>
      </c>
      <c r="E29" s="135">
        <v>3002.4</v>
      </c>
      <c r="F29" s="135">
        <v>3170</v>
      </c>
      <c r="G29" s="185">
        <v>3144.4</v>
      </c>
      <c r="H29" s="165" t="s">
        <v>42</v>
      </c>
      <c r="I29" s="165">
        <v>1500.6</v>
      </c>
      <c r="J29" s="186">
        <v>11055.2</v>
      </c>
      <c r="K29" s="7"/>
    </row>
    <row r="30" spans="1:11" ht="14.25" x14ac:dyDescent="0.2">
      <c r="A30" s="61" t="s">
        <v>101</v>
      </c>
      <c r="B30" s="112">
        <v>31101.499999999996</v>
      </c>
      <c r="C30" s="135">
        <v>1266.3999999999999</v>
      </c>
      <c r="D30" s="135">
        <v>3710.7</v>
      </c>
      <c r="E30" s="135">
        <v>3587.7</v>
      </c>
      <c r="F30" s="135">
        <v>3838.4</v>
      </c>
      <c r="G30" s="185">
        <v>4319.3999999999996</v>
      </c>
      <c r="H30" s="165" t="s">
        <v>42</v>
      </c>
      <c r="I30" s="165">
        <v>1751.6000000000001</v>
      </c>
      <c r="J30" s="186">
        <v>12627.3</v>
      </c>
    </row>
    <row r="31" spans="1:11" x14ac:dyDescent="0.2">
      <c r="A31" s="61">
        <v>2009</v>
      </c>
      <c r="B31" s="112">
        <v>39061.699999999997</v>
      </c>
      <c r="C31" s="135">
        <v>1488.8999999999999</v>
      </c>
      <c r="D31" s="135">
        <v>4201.2</v>
      </c>
      <c r="E31" s="135">
        <v>3974</v>
      </c>
      <c r="F31" s="135">
        <v>5055.7</v>
      </c>
      <c r="G31" s="185">
        <v>5330.7999999999993</v>
      </c>
      <c r="H31" s="165" t="s">
        <v>42</v>
      </c>
      <c r="I31" s="165">
        <v>1830.8999999999999</v>
      </c>
      <c r="J31" s="186">
        <v>17180.2</v>
      </c>
    </row>
    <row r="32" spans="1:11" x14ac:dyDescent="0.2">
      <c r="A32" s="61"/>
      <c r="B32" s="112"/>
      <c r="C32" s="135"/>
      <c r="D32" s="135"/>
      <c r="E32" s="135"/>
      <c r="F32" s="135"/>
      <c r="G32" s="185"/>
      <c r="H32" s="165"/>
      <c r="I32" s="165"/>
      <c r="J32" s="186"/>
    </row>
    <row r="33" spans="1:13" x14ac:dyDescent="0.2">
      <c r="A33" s="61">
        <v>2011</v>
      </c>
      <c r="B33" s="112">
        <v>42577.447220000009</v>
      </c>
      <c r="C33" s="135">
        <v>1527.2665600000005</v>
      </c>
      <c r="D33" s="135">
        <v>4890.3816400000051</v>
      </c>
      <c r="E33" s="135">
        <v>4386.4246300000004</v>
      </c>
      <c r="F33" s="135">
        <v>5445.6171999999997</v>
      </c>
      <c r="G33" s="185">
        <v>5913.6301100000037</v>
      </c>
      <c r="H33" s="165" t="s">
        <v>42</v>
      </c>
      <c r="I33" s="165">
        <v>1881.62708</v>
      </c>
      <c r="J33" s="186">
        <v>18532.5</v>
      </c>
    </row>
    <row r="34" spans="1:13" x14ac:dyDescent="0.2">
      <c r="A34" s="61">
        <v>2013</v>
      </c>
      <c r="B34" s="112">
        <v>47817.7</v>
      </c>
      <c r="C34" s="135">
        <v>1799.6999999999998</v>
      </c>
      <c r="D34" s="135">
        <v>5222.6000000000004</v>
      </c>
      <c r="E34" s="135">
        <v>4276.3</v>
      </c>
      <c r="F34" s="135">
        <v>6566.5</v>
      </c>
      <c r="G34" s="185">
        <v>6766.8</v>
      </c>
      <c r="H34" s="165" t="s">
        <v>42</v>
      </c>
      <c r="I34" s="165">
        <v>2126.6999999999998</v>
      </c>
      <c r="J34" s="186">
        <v>21059.1</v>
      </c>
    </row>
    <row r="35" spans="1:13" x14ac:dyDescent="0.2">
      <c r="A35" s="93">
        <v>2015</v>
      </c>
      <c r="B35" s="112">
        <v>56087.1</v>
      </c>
      <c r="C35" s="135">
        <v>1840</v>
      </c>
      <c r="D35" s="135">
        <v>6361</v>
      </c>
      <c r="E35" s="135">
        <v>5496.5</v>
      </c>
      <c r="F35" s="135">
        <v>6248.3</v>
      </c>
      <c r="G35" s="185">
        <v>7957.3</v>
      </c>
      <c r="H35" s="165" t="s">
        <v>42</v>
      </c>
      <c r="I35" s="165">
        <v>2149.5</v>
      </c>
      <c r="J35" s="186">
        <v>26034.5</v>
      </c>
    </row>
    <row r="36" spans="1:13" x14ac:dyDescent="0.2">
      <c r="A36" s="93">
        <v>2017</v>
      </c>
      <c r="B36" s="112">
        <f>SUM(C36:J36)</f>
        <v>64542.016940000001</v>
      </c>
      <c r="C36" s="135">
        <v>2111.20561</v>
      </c>
      <c r="D36" s="135">
        <v>7438.7248099999997</v>
      </c>
      <c r="E36" s="135">
        <v>6401.1065999999992</v>
      </c>
      <c r="F36" s="135">
        <v>6773.2724099999996</v>
      </c>
      <c r="G36" s="185">
        <v>9013.842059999999</v>
      </c>
      <c r="H36" s="165" t="s">
        <v>42</v>
      </c>
      <c r="I36" s="165">
        <v>2485.8654500000002</v>
      </c>
      <c r="J36" s="186">
        <v>30318</v>
      </c>
    </row>
    <row r="37" spans="1:13" x14ac:dyDescent="0.2">
      <c r="A37" s="93">
        <v>2019</v>
      </c>
      <c r="B37" s="112">
        <f>SUM(C37:J37)</f>
        <v>71373.985739999989</v>
      </c>
      <c r="C37" s="135">
        <v>2399.3969800000004</v>
      </c>
      <c r="D37" s="135">
        <v>8287.6949199999999</v>
      </c>
      <c r="E37" s="135">
        <v>7109.5714599999992</v>
      </c>
      <c r="F37" s="135">
        <v>7777.1791599999997</v>
      </c>
      <c r="G37" s="185">
        <v>9837.7264099999993</v>
      </c>
      <c r="H37" s="6" t="s">
        <v>42</v>
      </c>
      <c r="I37" s="165">
        <v>2798.2168099999999</v>
      </c>
      <c r="J37" s="186">
        <v>33164.199999999997</v>
      </c>
    </row>
    <row r="38" spans="1:13" x14ac:dyDescent="0.2">
      <c r="A38" s="93"/>
      <c r="B38" s="93"/>
      <c r="C38" s="93"/>
      <c r="D38" s="93"/>
      <c r="E38" s="93"/>
      <c r="F38" s="93"/>
      <c r="G38" s="93"/>
      <c r="H38" s="214"/>
      <c r="I38" s="93"/>
      <c r="J38" s="191"/>
    </row>
    <row r="39" spans="1:13" x14ac:dyDescent="0.2">
      <c r="A39" s="93">
        <v>2021</v>
      </c>
      <c r="B39" s="160">
        <v>75953.39</v>
      </c>
      <c r="C39" s="181">
        <v>2403.2200000000003</v>
      </c>
      <c r="D39" s="181">
        <v>8708.35</v>
      </c>
      <c r="E39" s="181">
        <v>7343.1299999999992</v>
      </c>
      <c r="F39" s="181">
        <v>8226.36</v>
      </c>
      <c r="G39" s="218">
        <v>10015.31</v>
      </c>
      <c r="H39" s="219" t="s">
        <v>42</v>
      </c>
      <c r="I39" s="220">
        <v>2750.12</v>
      </c>
      <c r="J39" s="184">
        <v>36506.9</v>
      </c>
    </row>
    <row r="40" spans="1:13" x14ac:dyDescent="0.2">
      <c r="A40" s="93">
        <v>2023</v>
      </c>
      <c r="B40" s="160">
        <v>88429.6</v>
      </c>
      <c r="C40" s="160">
        <v>2767.3</v>
      </c>
      <c r="D40" s="160">
        <v>9660.1</v>
      </c>
      <c r="E40" s="160">
        <v>8417</v>
      </c>
      <c r="F40" s="160">
        <v>8870.7000000000007</v>
      </c>
      <c r="G40" s="160">
        <v>11329.3</v>
      </c>
      <c r="H40" s="263" t="s">
        <v>42</v>
      </c>
      <c r="I40" s="264">
        <v>2581.1999999999998</v>
      </c>
      <c r="J40" s="161">
        <v>44804</v>
      </c>
    </row>
    <row r="41" spans="1:13" x14ac:dyDescent="0.2">
      <c r="A41" s="8"/>
      <c r="B41" s="221"/>
      <c r="C41" s="222"/>
      <c r="D41" s="222"/>
      <c r="E41" s="222"/>
      <c r="F41" s="222"/>
      <c r="G41" s="222"/>
      <c r="H41" s="222"/>
      <c r="I41" s="222"/>
      <c r="J41" s="222"/>
      <c r="K41" s="10"/>
      <c r="L41" s="10"/>
    </row>
    <row r="42" spans="1:13" x14ac:dyDescent="0.2">
      <c r="A42" s="13" t="s">
        <v>102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3" x14ac:dyDescent="0.2">
      <c r="A43" s="246" t="s">
        <v>103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10"/>
      <c r="L43" s="10"/>
    </row>
    <row r="44" spans="1:13" x14ac:dyDescent="0.2">
      <c r="A44" s="79" t="s">
        <v>104</v>
      </c>
      <c r="B44" s="10"/>
      <c r="C44" s="26"/>
      <c r="D44" s="10"/>
      <c r="E44" s="10"/>
      <c r="F44" s="10"/>
      <c r="G44" s="10"/>
      <c r="H44" s="10"/>
      <c r="I44" s="10"/>
      <c r="J44" s="10"/>
      <c r="K44" s="10"/>
      <c r="L44" s="10"/>
    </row>
    <row r="45" spans="1:13" s="275" customFormat="1" x14ac:dyDescent="0.2">
      <c r="A45" s="284"/>
      <c r="B45" s="276"/>
      <c r="C45" s="280"/>
      <c r="D45" s="276"/>
      <c r="E45" s="276"/>
      <c r="F45" s="276"/>
      <c r="G45" s="276"/>
      <c r="H45" s="276"/>
      <c r="I45" s="276"/>
      <c r="J45" s="276"/>
      <c r="K45" s="276"/>
      <c r="L45" s="276"/>
    </row>
    <row r="46" spans="1:13" x14ac:dyDescent="0.2">
      <c r="A46" s="209" t="s">
        <v>27</v>
      </c>
      <c r="B46" s="210"/>
      <c r="C46" s="211"/>
      <c r="D46" s="158"/>
      <c r="E46" s="158"/>
      <c r="F46" s="158"/>
      <c r="G46" s="158"/>
      <c r="H46" s="158"/>
      <c r="I46" s="158"/>
      <c r="J46" s="158"/>
      <c r="K46" s="158"/>
      <c r="L46" s="158"/>
      <c r="M46" s="158"/>
    </row>
    <row r="47" spans="1:13" x14ac:dyDescent="0.2">
      <c r="A47" s="8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1:4" x14ac:dyDescent="0.2">
      <c r="A49" s="268" t="s">
        <v>164</v>
      </c>
      <c r="B49" s="268"/>
      <c r="C49" s="268"/>
      <c r="D49" s="268"/>
    </row>
    <row r="50" spans="1:4" x14ac:dyDescent="0.2">
      <c r="A50" s="269" t="s">
        <v>165</v>
      </c>
      <c r="B50" s="267"/>
      <c r="C50" s="267"/>
      <c r="D50" s="267"/>
    </row>
    <row r="51" spans="1:4" x14ac:dyDescent="0.2">
      <c r="A51" s="268" t="s">
        <v>166</v>
      </c>
      <c r="B51" s="262"/>
      <c r="C51" s="262"/>
      <c r="D51" s="262"/>
    </row>
    <row r="52" spans="1:4" x14ac:dyDescent="0.2">
      <c r="A52" s="269" t="s">
        <v>167</v>
      </c>
      <c r="B52" s="262"/>
      <c r="C52" s="262"/>
      <c r="D52" s="262"/>
    </row>
  </sheetData>
  <mergeCells count="1">
    <mergeCell ref="A43:J43"/>
  </mergeCells>
  <phoneticPr fontId="0" type="noConversion"/>
  <hyperlinks>
    <hyperlink ref="A50" r:id="rId1" xr:uid="{DAD3907A-FF13-44B6-BC5D-5BD85725B390}"/>
    <hyperlink ref="A52" r:id="rId2" xr:uid="{3979D5F3-809B-4BCD-9599-C4CC042D365B}"/>
  </hyperlinks>
  <pageMargins left="0.78740157499999996" right="0.78740157499999996" top="0.984251969" bottom="0.984251969" header="0.5" footer="0.5"/>
  <pageSetup paperSize="9" scale="79" orientation="landscape" r:id="rId3"/>
  <headerFooter alignWithMargins="0"/>
  <ignoredErrors>
    <ignoredError sqref="A41:A42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M43"/>
  <sheetViews>
    <sheetView zoomScale="90" zoomScaleNormal="90" workbookViewId="0"/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x14ac:dyDescent="0.2">
      <c r="A1" s="231" t="s">
        <v>152</v>
      </c>
      <c r="B1" s="151"/>
      <c r="C1" s="151"/>
    </row>
    <row r="2" spans="1:9" s="2" customFormat="1" ht="18" x14ac:dyDescent="0.25">
      <c r="A2" s="1" t="s">
        <v>105</v>
      </c>
      <c r="B2" s="4"/>
    </row>
    <row r="3" spans="1:9" s="2" customFormat="1" ht="15.75" x14ac:dyDescent="0.25">
      <c r="A3" s="3" t="s">
        <v>147</v>
      </c>
    </row>
    <row r="4" spans="1:9" s="2" customFormat="1" x14ac:dyDescent="0.2"/>
    <row r="5" spans="1:9" s="2" customFormat="1" ht="14.25" x14ac:dyDescent="0.2">
      <c r="A5" s="242" t="s">
        <v>16</v>
      </c>
      <c r="B5" s="245" t="s">
        <v>17</v>
      </c>
      <c r="C5" s="245"/>
      <c r="D5" s="245" t="s">
        <v>106</v>
      </c>
      <c r="E5" s="245"/>
      <c r="F5" s="245" t="s">
        <v>107</v>
      </c>
      <c r="G5" s="245"/>
      <c r="H5" s="245" t="s">
        <v>108</v>
      </c>
      <c r="I5" s="240"/>
    </row>
    <row r="6" spans="1:9" s="11" customFormat="1" ht="14.25" x14ac:dyDescent="0.2">
      <c r="A6" s="243"/>
      <c r="B6" s="70" t="s">
        <v>109</v>
      </c>
      <c r="C6" s="70" t="s">
        <v>110</v>
      </c>
      <c r="D6" s="70" t="s">
        <v>109</v>
      </c>
      <c r="E6" s="70" t="s">
        <v>110</v>
      </c>
      <c r="F6" s="70" t="s">
        <v>109</v>
      </c>
      <c r="G6" s="70" t="s">
        <v>110</v>
      </c>
      <c r="H6" s="70" t="s">
        <v>109</v>
      </c>
      <c r="I6" s="71" t="s">
        <v>110</v>
      </c>
    </row>
    <row r="7" spans="1:9" x14ac:dyDescent="0.2">
      <c r="A7" s="91">
        <v>1970</v>
      </c>
      <c r="B7" s="112">
        <v>774.1</v>
      </c>
      <c r="C7" s="112">
        <v>100</v>
      </c>
      <c r="D7" s="112">
        <v>178</v>
      </c>
      <c r="E7" s="112">
        <v>23</v>
      </c>
      <c r="F7" s="112">
        <v>240</v>
      </c>
      <c r="G7" s="112">
        <v>31</v>
      </c>
      <c r="H7" s="112">
        <v>356.1</v>
      </c>
      <c r="I7" s="102">
        <v>46</v>
      </c>
    </row>
    <row r="8" spans="1:9" x14ac:dyDescent="0.2">
      <c r="A8" s="91">
        <v>1972</v>
      </c>
      <c r="B8" s="112">
        <v>1094.5</v>
      </c>
      <c r="C8" s="112">
        <v>100</v>
      </c>
      <c r="D8" s="112">
        <v>251.7</v>
      </c>
      <c r="E8" s="112">
        <v>23</v>
      </c>
      <c r="F8" s="112">
        <v>361.2</v>
      </c>
      <c r="G8" s="112">
        <v>33</v>
      </c>
      <c r="H8" s="112">
        <v>481.6</v>
      </c>
      <c r="I8" s="102">
        <v>44</v>
      </c>
    </row>
    <row r="9" spans="1:9" x14ac:dyDescent="0.2">
      <c r="A9" s="91">
        <v>1974</v>
      </c>
      <c r="B9" s="112">
        <v>1467.3</v>
      </c>
      <c r="C9" s="112">
        <v>100</v>
      </c>
      <c r="D9" s="112">
        <v>334.5</v>
      </c>
      <c r="E9" s="112">
        <v>23</v>
      </c>
      <c r="F9" s="112">
        <v>492.5</v>
      </c>
      <c r="G9" s="112">
        <v>33</v>
      </c>
      <c r="H9" s="112">
        <v>640.29999999999995</v>
      </c>
      <c r="I9" s="102">
        <v>44</v>
      </c>
    </row>
    <row r="10" spans="1:9" x14ac:dyDescent="0.2">
      <c r="A10" s="91">
        <v>1977</v>
      </c>
      <c r="B10" s="112">
        <v>2356.1000000000004</v>
      </c>
      <c r="C10" s="112">
        <v>100</v>
      </c>
      <c r="D10" s="112">
        <v>518.29999999999995</v>
      </c>
      <c r="E10" s="112">
        <v>22</v>
      </c>
      <c r="F10" s="112">
        <v>824.6</v>
      </c>
      <c r="G10" s="112">
        <v>35</v>
      </c>
      <c r="H10" s="112">
        <v>1013.2</v>
      </c>
      <c r="I10" s="102">
        <v>43</v>
      </c>
    </row>
    <row r="11" spans="1:9" x14ac:dyDescent="0.2">
      <c r="A11" s="91">
        <v>1979</v>
      </c>
      <c r="B11" s="112">
        <v>2951.9</v>
      </c>
      <c r="C11" s="112">
        <v>100</v>
      </c>
      <c r="D11" s="112">
        <v>581.20000000000005</v>
      </c>
      <c r="E11" s="112">
        <v>20</v>
      </c>
      <c r="F11" s="112">
        <v>1021.8</v>
      </c>
      <c r="G11" s="112">
        <v>35</v>
      </c>
      <c r="H11" s="112">
        <v>1348.9</v>
      </c>
      <c r="I11" s="102">
        <v>45</v>
      </c>
    </row>
    <row r="12" spans="1:9" x14ac:dyDescent="0.2">
      <c r="A12" s="91"/>
      <c r="B12" s="112"/>
      <c r="C12" s="112"/>
      <c r="D12" s="112"/>
      <c r="E12" s="112"/>
      <c r="F12" s="112"/>
      <c r="G12" s="112"/>
      <c r="H12" s="112"/>
      <c r="I12" s="102"/>
    </row>
    <row r="13" spans="1:9" x14ac:dyDescent="0.2">
      <c r="A13" s="91">
        <v>1981</v>
      </c>
      <c r="B13" s="112">
        <v>3865.2</v>
      </c>
      <c r="C13" s="112">
        <v>100</v>
      </c>
      <c r="D13" s="112">
        <v>672.1</v>
      </c>
      <c r="E13" s="112">
        <v>18</v>
      </c>
      <c r="F13" s="112">
        <v>1478</v>
      </c>
      <c r="G13" s="112">
        <v>38</v>
      </c>
      <c r="H13" s="112">
        <v>1715.1</v>
      </c>
      <c r="I13" s="102">
        <v>44</v>
      </c>
    </row>
    <row r="14" spans="1:9" x14ac:dyDescent="0.2">
      <c r="A14" s="91">
        <v>1983</v>
      </c>
      <c r="B14" s="112">
        <v>5207.2000000000007</v>
      </c>
      <c r="C14" s="112">
        <v>100</v>
      </c>
      <c r="D14" s="112">
        <v>813.5</v>
      </c>
      <c r="E14" s="112">
        <v>16</v>
      </c>
      <c r="F14" s="112">
        <v>2031.8</v>
      </c>
      <c r="G14" s="112">
        <v>39</v>
      </c>
      <c r="H14" s="112">
        <v>2361.9</v>
      </c>
      <c r="I14" s="102">
        <v>45</v>
      </c>
    </row>
    <row r="15" spans="1:9" x14ac:dyDescent="0.2">
      <c r="A15" s="91">
        <v>1985</v>
      </c>
      <c r="B15" s="112">
        <v>7361.7</v>
      </c>
      <c r="C15" s="112">
        <v>100</v>
      </c>
      <c r="D15" s="112">
        <v>1006.5</v>
      </c>
      <c r="E15" s="112">
        <v>14</v>
      </c>
      <c r="F15" s="112">
        <v>2611.1999999999998</v>
      </c>
      <c r="G15" s="112">
        <v>35</v>
      </c>
      <c r="H15" s="112">
        <v>3744</v>
      </c>
      <c r="I15" s="102">
        <v>51</v>
      </c>
    </row>
    <row r="16" spans="1:9" x14ac:dyDescent="0.2">
      <c r="A16" s="91">
        <v>1987</v>
      </c>
      <c r="B16" s="112">
        <v>9216.1</v>
      </c>
      <c r="C16" s="112">
        <v>100</v>
      </c>
      <c r="D16" s="112">
        <v>1262.5999999999999</v>
      </c>
      <c r="E16" s="112">
        <v>14</v>
      </c>
      <c r="F16" s="112">
        <v>3291</v>
      </c>
      <c r="G16" s="112">
        <v>36</v>
      </c>
      <c r="H16" s="112">
        <v>4662.5</v>
      </c>
      <c r="I16" s="102">
        <v>50</v>
      </c>
    </row>
    <row r="17" spans="1:9" x14ac:dyDescent="0.2">
      <c r="A17" s="91">
        <v>1989</v>
      </c>
      <c r="B17" s="112">
        <v>10313.700000000001</v>
      </c>
      <c r="C17" s="112">
        <v>100</v>
      </c>
      <c r="D17" s="112">
        <v>1561.3</v>
      </c>
      <c r="E17" s="112">
        <v>15</v>
      </c>
      <c r="F17" s="112">
        <v>3646</v>
      </c>
      <c r="G17" s="112">
        <v>35</v>
      </c>
      <c r="H17" s="112">
        <v>5106.3999999999996</v>
      </c>
      <c r="I17" s="102">
        <v>50</v>
      </c>
    </row>
    <row r="18" spans="1:9" x14ac:dyDescent="0.2">
      <c r="A18" s="91"/>
      <c r="B18" s="112"/>
      <c r="C18" s="112"/>
      <c r="D18" s="112"/>
      <c r="E18" s="112"/>
      <c r="F18" s="112"/>
      <c r="G18" s="112"/>
      <c r="H18" s="112"/>
      <c r="I18" s="102"/>
    </row>
    <row r="19" spans="1:9" x14ac:dyDescent="0.2">
      <c r="A19" s="91">
        <v>1991</v>
      </c>
      <c r="B19" s="112">
        <v>11285.2</v>
      </c>
      <c r="C19" s="112">
        <v>100</v>
      </c>
      <c r="D19" s="112">
        <v>1669.9</v>
      </c>
      <c r="E19" s="112">
        <v>15</v>
      </c>
      <c r="F19" s="112">
        <v>4270</v>
      </c>
      <c r="G19" s="112">
        <v>38</v>
      </c>
      <c r="H19" s="112">
        <v>5345.3</v>
      </c>
      <c r="I19" s="102">
        <v>47</v>
      </c>
    </row>
    <row r="20" spans="1:9" x14ac:dyDescent="0.2">
      <c r="A20" s="91">
        <v>1993</v>
      </c>
      <c r="B20" s="112">
        <v>12667.5</v>
      </c>
      <c r="C20" s="112">
        <v>100</v>
      </c>
      <c r="D20" s="112">
        <v>2096.1</v>
      </c>
      <c r="E20" s="112">
        <v>17</v>
      </c>
      <c r="F20" s="112">
        <v>5228.2</v>
      </c>
      <c r="G20" s="112">
        <v>41</v>
      </c>
      <c r="H20" s="112">
        <v>5343.2</v>
      </c>
      <c r="I20" s="102">
        <v>42</v>
      </c>
    </row>
    <row r="21" spans="1:9" x14ac:dyDescent="0.2">
      <c r="A21" s="91">
        <v>1995</v>
      </c>
      <c r="B21" s="112">
        <v>14389.2</v>
      </c>
      <c r="C21" s="112">
        <v>100</v>
      </c>
      <c r="D21" s="112">
        <v>2328.6</v>
      </c>
      <c r="E21" s="112">
        <v>16</v>
      </c>
      <c r="F21" s="112">
        <v>5430.9</v>
      </c>
      <c r="G21" s="112">
        <v>38</v>
      </c>
      <c r="H21" s="112">
        <v>6629.7</v>
      </c>
      <c r="I21" s="102">
        <v>46</v>
      </c>
    </row>
    <row r="22" spans="1:9" x14ac:dyDescent="0.2">
      <c r="A22" s="91">
        <v>1997</v>
      </c>
      <c r="B22" s="112">
        <v>16485.2</v>
      </c>
      <c r="C22" s="112">
        <v>100</v>
      </c>
      <c r="D22" s="112">
        <v>2700.3</v>
      </c>
      <c r="E22" s="112">
        <v>16</v>
      </c>
      <c r="F22" s="112">
        <v>5909.6</v>
      </c>
      <c r="G22" s="112">
        <v>36</v>
      </c>
      <c r="H22" s="112">
        <v>7875.3</v>
      </c>
      <c r="I22" s="102">
        <v>48</v>
      </c>
    </row>
    <row r="23" spans="1:9" x14ac:dyDescent="0.2">
      <c r="A23" s="91">
        <v>1999</v>
      </c>
      <c r="B23" s="112">
        <v>18441.400000000001</v>
      </c>
      <c r="C23" s="112">
        <v>100</v>
      </c>
      <c r="D23" s="112">
        <v>3062.6</v>
      </c>
      <c r="E23" s="112">
        <v>17</v>
      </c>
      <c r="F23" s="112">
        <v>6653.3</v>
      </c>
      <c r="G23" s="112">
        <v>36</v>
      </c>
      <c r="H23" s="112">
        <v>8725.5</v>
      </c>
      <c r="I23" s="104">
        <v>47</v>
      </c>
    </row>
    <row r="24" spans="1:9" x14ac:dyDescent="0.2">
      <c r="A24" s="91"/>
      <c r="B24" s="112"/>
      <c r="C24" s="112"/>
      <c r="D24" s="112"/>
      <c r="E24" s="112"/>
      <c r="F24" s="112"/>
      <c r="G24" s="112"/>
      <c r="H24" s="112"/>
      <c r="I24" s="104"/>
    </row>
    <row r="25" spans="1:9" x14ac:dyDescent="0.2">
      <c r="A25" s="91">
        <v>2001</v>
      </c>
      <c r="B25" s="112">
        <v>22305.300000000003</v>
      </c>
      <c r="C25" s="112">
        <v>100</v>
      </c>
      <c r="D25" s="112">
        <v>3713.2</v>
      </c>
      <c r="E25" s="112">
        <v>17</v>
      </c>
      <c r="F25" s="112">
        <v>8404.5</v>
      </c>
      <c r="G25" s="114">
        <v>37</v>
      </c>
      <c r="H25" s="112">
        <v>10187.6</v>
      </c>
      <c r="I25" s="106">
        <v>46</v>
      </c>
    </row>
    <row r="26" spans="1:9" x14ac:dyDescent="0.2">
      <c r="A26" s="98">
        <v>2003</v>
      </c>
      <c r="B26" s="112">
        <v>24813.300000000003</v>
      </c>
      <c r="C26" s="135">
        <v>100</v>
      </c>
      <c r="D26" s="135">
        <v>4429.2</v>
      </c>
      <c r="E26" s="135">
        <v>18</v>
      </c>
      <c r="F26" s="135">
        <v>8559.2000000000007</v>
      </c>
      <c r="G26" s="135">
        <v>34</v>
      </c>
      <c r="H26" s="135">
        <v>11824.9</v>
      </c>
      <c r="I26" s="97">
        <v>48</v>
      </c>
    </row>
    <row r="27" spans="1:9" x14ac:dyDescent="0.2">
      <c r="A27" s="98">
        <v>2005</v>
      </c>
      <c r="B27" s="112">
        <v>27442.6</v>
      </c>
      <c r="C27" s="135">
        <v>100</v>
      </c>
      <c r="D27" s="135">
        <v>5376.6</v>
      </c>
      <c r="E27" s="135">
        <v>19</v>
      </c>
      <c r="F27" s="135">
        <v>10095.799999999999</v>
      </c>
      <c r="G27" s="135">
        <v>37</v>
      </c>
      <c r="H27" s="135">
        <v>11970.2</v>
      </c>
      <c r="I27" s="109">
        <v>44</v>
      </c>
    </row>
    <row r="28" spans="1:9" x14ac:dyDescent="0.2">
      <c r="A28" s="98">
        <v>2007</v>
      </c>
      <c r="B28" s="112">
        <v>33955.9</v>
      </c>
      <c r="C28" s="135">
        <v>100</v>
      </c>
      <c r="D28" s="135">
        <v>6107.8</v>
      </c>
      <c r="E28" s="135">
        <v>18</v>
      </c>
      <c r="F28" s="135">
        <v>12857.6</v>
      </c>
      <c r="G28" s="135">
        <v>37</v>
      </c>
      <c r="H28" s="135">
        <v>14990.5</v>
      </c>
      <c r="I28" s="109">
        <v>45</v>
      </c>
    </row>
    <row r="29" spans="1:9" x14ac:dyDescent="0.2">
      <c r="A29" s="98">
        <v>2009</v>
      </c>
      <c r="B29" s="112">
        <v>39061.5</v>
      </c>
      <c r="C29" s="135">
        <v>100</v>
      </c>
      <c r="D29" s="135">
        <v>7652.8</v>
      </c>
      <c r="E29" s="135">
        <v>20</v>
      </c>
      <c r="F29" s="135">
        <v>15361.9</v>
      </c>
      <c r="G29" s="135">
        <v>39</v>
      </c>
      <c r="H29" s="135">
        <v>16046.8</v>
      </c>
      <c r="I29" s="109">
        <v>41</v>
      </c>
    </row>
    <row r="30" spans="1:9" x14ac:dyDescent="0.2">
      <c r="A30" s="98"/>
      <c r="B30" s="112"/>
      <c r="C30" s="135"/>
      <c r="D30" s="135"/>
      <c r="E30" s="135"/>
      <c r="F30" s="135"/>
      <c r="G30" s="135"/>
      <c r="H30" s="135"/>
      <c r="I30" s="109"/>
    </row>
    <row r="31" spans="1:9" x14ac:dyDescent="0.2">
      <c r="A31" s="98">
        <v>2011</v>
      </c>
      <c r="B31" s="112">
        <v>42577.547219999993</v>
      </c>
      <c r="C31" s="135">
        <v>100</v>
      </c>
      <c r="D31" s="135">
        <v>8174.9896747799476</v>
      </c>
      <c r="E31" s="135">
        <v>19</v>
      </c>
      <c r="F31" s="135">
        <v>16588.261574815122</v>
      </c>
      <c r="G31" s="135">
        <v>39</v>
      </c>
      <c r="H31" s="135">
        <v>17814.295970404928</v>
      </c>
      <c r="I31" s="109">
        <v>42</v>
      </c>
    </row>
    <row r="32" spans="1:9" x14ac:dyDescent="0.2">
      <c r="A32" s="98">
        <v>2013</v>
      </c>
      <c r="B32" s="112">
        <f>SUM(D32,F32,H32)</f>
        <v>47817.7</v>
      </c>
      <c r="C32" s="135">
        <v>100</v>
      </c>
      <c r="D32" s="135">
        <v>9010.5</v>
      </c>
      <c r="E32" s="135">
        <v>18.843440817939801</v>
      </c>
      <c r="F32" s="135">
        <v>18905.800000000003</v>
      </c>
      <c r="G32" s="135">
        <v>39.537242485523151</v>
      </c>
      <c r="H32" s="135">
        <v>19901.399999999998</v>
      </c>
      <c r="I32" s="109">
        <v>41.619316696537055</v>
      </c>
    </row>
    <row r="33" spans="1:13" x14ac:dyDescent="0.2">
      <c r="A33" s="93">
        <v>2015</v>
      </c>
      <c r="B33" s="115">
        <f>SUM(D33,F33,H33)</f>
        <v>56086.58</v>
      </c>
      <c r="C33" s="115">
        <v>100</v>
      </c>
      <c r="D33" s="115">
        <v>10396.08</v>
      </c>
      <c r="E33" s="135">
        <f>+D33/$B33*100</f>
        <v>18.53577094556309</v>
      </c>
      <c r="F33" s="115">
        <v>21365.77</v>
      </c>
      <c r="G33" s="135">
        <f>+F33/$B33*100</f>
        <v>38.094264260719768</v>
      </c>
      <c r="H33" s="115">
        <v>24324.73</v>
      </c>
      <c r="I33" s="109">
        <f>+H33/$B33*100</f>
        <v>43.369964793717145</v>
      </c>
    </row>
    <row r="34" spans="1:13" x14ac:dyDescent="0.2">
      <c r="A34" s="93">
        <v>2017</v>
      </c>
      <c r="B34" s="115">
        <f>SUM(D34,F34,H34)</f>
        <v>64542.016940000009</v>
      </c>
      <c r="C34" s="115">
        <v>100</v>
      </c>
      <c r="D34" s="115">
        <v>11432.599693500002</v>
      </c>
      <c r="E34" s="135">
        <f>+D34/$B34*100</f>
        <v>17.713421791773339</v>
      </c>
      <c r="F34" s="115">
        <v>24171.473823700006</v>
      </c>
      <c r="G34" s="135">
        <f>+F34/$B34*100</f>
        <v>37.450756839797023</v>
      </c>
      <c r="H34" s="115">
        <v>28937.943422800003</v>
      </c>
      <c r="I34" s="109">
        <f>+H34/$B34*100</f>
        <v>44.835821368429642</v>
      </c>
    </row>
    <row r="35" spans="1:13" x14ac:dyDescent="0.2">
      <c r="A35" s="93">
        <v>2019</v>
      </c>
      <c r="B35" s="115">
        <v>71374</v>
      </c>
      <c r="C35" s="115">
        <f>SUM(E35,G35,I35)</f>
        <v>100.0014010704178</v>
      </c>
      <c r="D35" s="115">
        <v>12766</v>
      </c>
      <c r="E35" s="135">
        <f>+D35/$B35*100</f>
        <v>17.886064953624569</v>
      </c>
      <c r="F35" s="115">
        <v>26388</v>
      </c>
      <c r="G35" s="135">
        <f>+F35/$B35*100</f>
        <v>36.971446184885252</v>
      </c>
      <c r="H35" s="115">
        <v>32221</v>
      </c>
      <c r="I35" s="109">
        <f>+H35/$B35*100</f>
        <v>45.143889931907978</v>
      </c>
    </row>
    <row r="36" spans="1:13" x14ac:dyDescent="0.2">
      <c r="A36" s="93"/>
      <c r="B36" s="93"/>
      <c r="C36" s="93"/>
      <c r="D36" s="93"/>
      <c r="E36" s="112"/>
      <c r="F36" s="93"/>
      <c r="G36" s="93"/>
      <c r="H36" s="93"/>
      <c r="I36" s="204"/>
    </row>
    <row r="37" spans="1:13" ht="14.25" x14ac:dyDescent="0.2">
      <c r="A37" s="93">
        <v>2021</v>
      </c>
      <c r="B37" s="237">
        <v>75954</v>
      </c>
      <c r="C37" s="115">
        <f>SUM(E37,G37,I37)</f>
        <v>99.999210048187052</v>
      </c>
      <c r="D37" s="115">
        <v>13115.400000000001</v>
      </c>
      <c r="E37" s="135">
        <f>+D37/$B37*100</f>
        <v>17.267556679042581</v>
      </c>
      <c r="F37" s="115">
        <v>27013</v>
      </c>
      <c r="G37" s="135">
        <f>+F37/$B37*100</f>
        <v>35.564947204887169</v>
      </c>
      <c r="H37" s="115">
        <v>35825</v>
      </c>
      <c r="I37" s="109">
        <f>+H37/$B37*100</f>
        <v>47.166706164257313</v>
      </c>
    </row>
    <row r="38" spans="1:13" x14ac:dyDescent="0.2">
      <c r="A38" s="93">
        <v>2023</v>
      </c>
      <c r="B38" s="115">
        <v>88430</v>
      </c>
      <c r="C38" s="115">
        <f>SUM(E38,G38,I38)</f>
        <v>100.00113083795092</v>
      </c>
      <c r="D38" s="115">
        <v>14304</v>
      </c>
      <c r="E38" s="135">
        <f>+D38/$B38*100</f>
        <v>16.175506049983039</v>
      </c>
      <c r="F38" s="115">
        <v>32137</v>
      </c>
      <c r="G38" s="135">
        <f>+F38/$B38*100</f>
        <v>36.341739228768517</v>
      </c>
      <c r="H38" s="115">
        <v>41990</v>
      </c>
      <c r="I38" s="109">
        <f>+H38/$B38*100</f>
        <v>47.483885559199365</v>
      </c>
    </row>
    <row r="39" spans="1:13" x14ac:dyDescent="0.2">
      <c r="A39" s="8"/>
      <c r="I39" s="48"/>
    </row>
    <row r="40" spans="1:13" x14ac:dyDescent="0.2">
      <c r="A40" s="209" t="s">
        <v>27</v>
      </c>
      <c r="B40" s="210"/>
      <c r="C40" s="211"/>
      <c r="D40" s="158"/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2">
      <c r="A41" s="8"/>
      <c r="D41" s="7"/>
    </row>
    <row r="43" spans="1:13" x14ac:dyDescent="0.2">
      <c r="A43" s="270" t="s">
        <v>168</v>
      </c>
    </row>
  </sheetData>
  <mergeCells count="5">
    <mergeCell ref="H5:I5"/>
    <mergeCell ref="A5:A6"/>
    <mergeCell ref="B5:C5"/>
    <mergeCell ref="D5:E5"/>
    <mergeCell ref="F5:G5"/>
  </mergeCells>
  <phoneticPr fontId="0" type="noConversion"/>
  <hyperlinks>
    <hyperlink ref="A43" r:id="rId1" xr:uid="{9C6ED75D-F787-4262-B74A-5CDAD1BA6ADA}"/>
  </hyperlinks>
  <pageMargins left="0.78740157499999996" right="0.78740157499999996" top="0.984251969" bottom="0.984251969" header="0.5" footer="0.5"/>
  <pageSetup paperSize="9" scale="90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E076FD-EE2D-4CFE-B280-D75ACDDBB8D8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805bb67-f887-49c7-94c5-40a00613c170"/>
    <ds:schemaRef ds:uri="3407ef35-851a-4d86-a1b5-b66f49498b93"/>
  </ds:schemaRefs>
</ds:datastoreItem>
</file>

<file path=customXml/itemProps3.xml><?xml version="1.0" encoding="utf-8"?>
<ds:datastoreItem xmlns:ds="http://schemas.openxmlformats.org/officeDocument/2006/customXml" ds:itemID="{D2ACEE1E-0377-42A3-8D95-2C5DCA599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2025-05-09T13:52:13Z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